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67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69.xml" ContentType="application/vnd.openxmlformats-officedocument.drawingml.chartshapes+xml"/>
  <Override PartName="/xl/drawings/drawing60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56.xml" ContentType="application/vnd.openxmlformats-officedocument.drawingml.chartshapes+xml"/>
  <Override PartName="/xl/drawings/drawing68.xml" ContentType="application/vnd.openxmlformats-officedocument.drawingml.chartshapes+xml"/>
  <Override PartName="/xl/drawings/drawing5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5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6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7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8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9.xml" ContentType="application/vnd.openxmlformats-officedocument.themeOverride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0.xml" ContentType="application/vnd.openxmlformats-officedocument.themeOverride+xml"/>
  <Override PartName="/xl/charts/chart47.xml" ContentType="application/vnd.openxmlformats-officedocument.drawingml.chart+xml"/>
  <Override PartName="/xl/theme/themeOverride11.xml" ContentType="application/vnd.openxmlformats-officedocument.themeOverride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2.xml" ContentType="application/vnd.openxmlformats-officedocument.themeOverride+xml"/>
  <Override PartName="/xl/drawings/drawing46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7.xml" ContentType="application/vnd.openxmlformats-officedocument.drawing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8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9.xml" ContentType="application/vnd.openxmlformats-officedocument.drawing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50.xml" ContentType="application/vnd.openxmlformats-officedocument.drawing+xml"/>
  <Override PartName="/xl/charts/chart56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1.xml" ContentType="application/vnd.openxmlformats-officedocument.drawing+xml"/>
  <Override PartName="/xl/charts/chart57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2.xml" ContentType="application/vnd.openxmlformats-officedocument.drawing+xml"/>
  <Override PartName="/xl/charts/chart58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4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58.xml" ContentType="application/vnd.openxmlformats-officedocument.drawing+xml"/>
  <Override PartName="/xl/charts/chart6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62.xml" ContentType="application/vnd.openxmlformats-officedocument.drawing+xml"/>
  <Override PartName="/xl/charts/chart6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3.xml" ContentType="application/vnd.openxmlformats-officedocument.drawing+xml"/>
  <Override PartName="/xl/charts/chart6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4.xml" ContentType="application/vnd.openxmlformats-officedocument.drawing+xml"/>
  <Override PartName="/xl/charts/chart6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5.xml" ContentType="application/vnd.openxmlformats-officedocument.drawing+xml"/>
  <Override PartName="/xl/charts/chart6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70.xml" ContentType="application/vnd.openxmlformats-officedocument.drawing+xml"/>
  <Override PartName="/xl/charts/chart7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1.xml" ContentType="application/vnd.openxmlformats-officedocument.drawing+xml"/>
  <Override PartName="/xl/charts/chart75.xml" ContentType="application/vnd.openxmlformats-officedocument.drawingml.chart+xml"/>
  <Override PartName="/xl/drawings/drawing72.xml" ContentType="application/vnd.openxmlformats-officedocument.drawing+xml"/>
  <Override PartName="/xl/charts/chart7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Eficiencia Energetica-Monitoramento\2025\05 Relatório 2025\Workbook\"/>
    </mc:Choice>
  </mc:AlternateContent>
  <xr:revisionPtr revIDLastSave="0" documentId="13_ncr:1_{A9A00BA1-AAE1-4E59-9E14-A1ACA68140D7}" xr6:coauthVersionLast="47" xr6:coauthVersionMax="47" xr10:uidLastSave="{00000000-0000-0000-0000-000000000000}"/>
  <bookViews>
    <workbookView xWindow="-110" yWindow="-110" windowWidth="19420" windowHeight="10300" tabRatio="791" xr2:uid="{00000000-000D-0000-FFFF-FFFF00000000}"/>
  </bookViews>
  <sheets>
    <sheet name="Índice" sheetId="130" r:id="rId1"/>
    <sheet name="Fig.1" sheetId="197" r:id="rId2"/>
    <sheet name="Fig.2" sheetId="196" r:id="rId3"/>
    <sheet name="Fig.3" sheetId="8" r:id="rId4"/>
    <sheet name="Fig.4" sheetId="9" r:id="rId5"/>
    <sheet name="Fig.5" sheetId="10" r:id="rId6"/>
    <sheet name="Fig.6" sheetId="141" r:id="rId7"/>
    <sheet name="Fig.7" sheetId="143" r:id="rId8"/>
    <sheet name="Fig.8" sheetId="138" r:id="rId9"/>
    <sheet name="Fig.9" sheetId="11" r:id="rId10"/>
    <sheet name="Fig.10" sheetId="198" r:id="rId11"/>
    <sheet name="Fig.11" sheetId="12" r:id="rId12"/>
    <sheet name="Fig.12" sheetId="13" r:id="rId13"/>
    <sheet name="Fig.13" sheetId="173" r:id="rId14"/>
    <sheet name="Fig.14" sheetId="14" r:id="rId15"/>
    <sheet name="Fig.15" sheetId="15" r:id="rId16"/>
    <sheet name="Fig.16" sheetId="135" r:id="rId17"/>
    <sheet name="Fig.17" sheetId="144" r:id="rId18"/>
    <sheet name="Fig.18" sheetId="17" r:id="rId19"/>
    <sheet name="Fig.19" sheetId="136" r:id="rId20"/>
    <sheet name="Fig.20" sheetId="140" r:id="rId21"/>
    <sheet name="Fig.21" sheetId="4" r:id="rId22"/>
    <sheet name="Fig.22" sheetId="1" r:id="rId23"/>
    <sheet name="Fig.23" sheetId="54" r:id="rId24"/>
    <sheet name="Fig.24" sheetId="199" r:id="rId25"/>
    <sheet name="Fig.25" sheetId="200" r:id="rId26"/>
    <sheet name="Fig.26" sheetId="201" r:id="rId27"/>
    <sheet name="Fig.27" sheetId="55" r:id="rId28"/>
    <sheet name="Fig.28" sheetId="145" r:id="rId29"/>
    <sheet name="Fig.29" sheetId="134" r:id="rId30"/>
    <sheet name="Fig.30" sheetId="57" r:id="rId31"/>
    <sheet name="Fig.31" sheetId="192" r:id="rId32"/>
    <sheet name="Fig.32" sheetId="189" r:id="rId33"/>
    <sheet name="Fig.33" sheetId="190" r:id="rId34"/>
    <sheet name="Fig.34" sheetId="191" r:id="rId35"/>
    <sheet name="Fig.35" sheetId="62" r:id="rId36"/>
    <sheet name="Fig.36" sheetId="63" r:id="rId37"/>
    <sheet name="Fig.37" sheetId="182" r:id="rId38"/>
    <sheet name="Fig.38" sheetId="183" r:id="rId39"/>
    <sheet name="Fig.39" sheetId="193" r:id="rId40"/>
    <sheet name="Fig.40" sheetId="175" r:id="rId41"/>
    <sheet name="Fig.41" sheetId="176" r:id="rId42"/>
    <sheet name="Fig.42" sheetId="177" r:id="rId43"/>
    <sheet name="Fig.43" sheetId="194" r:id="rId44"/>
    <sheet name="Fig.44" sheetId="81" r:id="rId45"/>
    <sheet name="Fig.45" sheetId="146" r:id="rId46"/>
    <sheet name="Fig.46" sheetId="83" r:id="rId47"/>
    <sheet name="Fig.47" sheetId="84" r:id="rId48"/>
    <sheet name="Fig.48" sheetId="82" r:id="rId49"/>
    <sheet name="Fig.49" sheetId="202" r:id="rId50"/>
    <sheet name="Fig.50" sheetId="203" r:id="rId51"/>
    <sheet name="Fig.51" sheetId="85" r:id="rId52"/>
    <sheet name="Fig.52" sheetId="86" r:id="rId53"/>
    <sheet name="Fig.53" sheetId="87" r:id="rId54"/>
    <sheet name="Fig.54" sheetId="171" r:id="rId55"/>
    <sheet name="Fig.55" sheetId="170" r:id="rId56"/>
    <sheet name="Fig.56" sheetId="90" r:id="rId57"/>
    <sheet name="Fig.57" sheetId="204" r:id="rId58"/>
    <sheet name="Fig.58" sheetId="92" r:id="rId59"/>
    <sheet name="Fig.59" sheetId="91" r:id="rId60"/>
    <sheet name="Fig.60" sheetId="195" r:id="rId61"/>
    <sheet name="Fig.61" sheetId="205" r:id="rId62"/>
  </sheets>
  <definedNames>
    <definedName name="_xlnm._FilterDatabase" localSheetId="8" hidden="1">Fig.8!#REF!</definedName>
    <definedName name="Absc_graph" localSheetId="29">INDIRECT(#REF!)</definedName>
    <definedName name="Absc_graph" localSheetId="31">INDIRECT(#REF!)</definedName>
    <definedName name="Absc_graph" localSheetId="32">INDIRECT(#REF!)</definedName>
    <definedName name="Absc_graph" localSheetId="33">INDIRECT(#REF!)</definedName>
    <definedName name="Absc_graph" localSheetId="34">INDIRECT(#REF!)</definedName>
    <definedName name="Absc_graph">INDIRECT(#REF!)</definedName>
    <definedName name="comercial_publico0" localSheetId="10">OFFSET(#REF!,,,COUNTA(#REF!)-3,1)</definedName>
    <definedName name="comercial_publico0" localSheetId="24">OFFSET(#REF!,,,COUNTA(#REF!)-3,1)</definedName>
    <definedName name="comercial_publico0" localSheetId="25">OFFSET(#REF!,,,COUNTA(#REF!)-3,1)</definedName>
    <definedName name="comercial_publico0" localSheetId="26">OFFSET(#REF!,,,COUNTA(#REF!)-3,1)</definedName>
    <definedName name="comercial_publico0" localSheetId="31">OFFSET(#REF!,,,COUNTA(#REF!)-3,1)</definedName>
    <definedName name="comercial_publico0" localSheetId="32">OFFSET(#REF!,,,COUNTA(#REF!)-3,1)</definedName>
    <definedName name="comercial_publico0" localSheetId="33">OFFSET(#REF!,,,COUNTA(#REF!)-3,1)</definedName>
    <definedName name="comercial_publico0" localSheetId="34">OFFSET(Fig.29!#REF!,,,COUNTA(Fig.29!$A:$A)-3,1)</definedName>
    <definedName name="comercial_publico0" localSheetId="39">OFFSET(#REF!,,,COUNTA(#REF!)-3,1)</definedName>
    <definedName name="comercial_publico0" localSheetId="43">OFFSET(#REF!,,,COUNTA(#REF!)-3,1)</definedName>
    <definedName name="comercial_publico0" localSheetId="57">OFFSET(#REF!,,,COUNTA(#REF!)-3,1)</definedName>
    <definedName name="comercial_publico0" localSheetId="60">OFFSET(#REF!,,,COUNTA(#REF!)-3,1)</definedName>
    <definedName name="comercial_publico0" localSheetId="61">OFFSET(#REF!,,,COUNTA(#REF!)-3,1)</definedName>
    <definedName name="comercial_publico0">OFFSET(Fig.29!#REF!,,,COUNTA(Fig.29!$A:$A)-3,1)</definedName>
    <definedName name="comercial_publico1" localSheetId="10">OFFSET(#REF!,,,COUNTA(#REF!)-1,1)</definedName>
    <definedName name="comercial_publico1" localSheetId="24">OFFSET(#REF!,,,COUNTA(#REF!)-1,1)</definedName>
    <definedName name="comercial_publico1" localSheetId="25">OFFSET(#REF!,,,COUNTA(#REF!)-1,1)</definedName>
    <definedName name="comercial_publico1" localSheetId="26">OFFSET(#REF!,,,COUNTA(#REF!)-1,1)</definedName>
    <definedName name="comercial_publico1" localSheetId="31">OFFSET(#REF!,,,COUNTA(#REF!)-1,1)</definedName>
    <definedName name="comercial_publico1" localSheetId="32">OFFSET(#REF!,,,COUNTA(#REF!)-1,1)</definedName>
    <definedName name="comercial_publico1" localSheetId="33">OFFSET(#REF!,,,COUNTA(#REF!)-1,1)</definedName>
    <definedName name="comercial_publico1" localSheetId="34">OFFSET(Fig.29!#REF!,,,COUNTA(Fig.29!$B:$B)-1,1)</definedName>
    <definedName name="comercial_publico1" localSheetId="39">OFFSET(#REF!,,,COUNTA(#REF!)-1,1)</definedName>
    <definedName name="comercial_publico1" localSheetId="43">OFFSET(#REF!,,,COUNTA(#REF!)-1,1)</definedName>
    <definedName name="comercial_publico1" localSheetId="57">OFFSET(#REF!,,,COUNTA(#REF!)-1,1)</definedName>
    <definedName name="comercial_publico1" localSheetId="60">OFFSET(#REF!,,,COUNTA(#REF!)-1,1)</definedName>
    <definedName name="comercial_publico1" localSheetId="61">OFFSET(#REF!,,,COUNTA(#REF!)-1,1)</definedName>
    <definedName name="comercial_publico1">OFFSET(Fig.29!#REF!,,,COUNTA(Fig.29!$B:$B)-1,1)</definedName>
    <definedName name="comercial_publico2" localSheetId="10">OFFSET(#REF!,,,COUNTA(#REF!)-1,1)</definedName>
    <definedName name="comercial_publico2" localSheetId="24">OFFSET(#REF!,,,COUNTA(#REF!)-1,1)</definedName>
    <definedName name="comercial_publico2" localSheetId="25">OFFSET(#REF!,,,COUNTA(#REF!)-1,1)</definedName>
    <definedName name="comercial_publico2" localSheetId="26">OFFSET(#REF!,,,COUNTA(#REF!)-1,1)</definedName>
    <definedName name="comercial_publico2" localSheetId="31">OFFSET(#REF!,,,COUNTA(#REF!)-1,1)</definedName>
    <definedName name="comercial_publico2" localSheetId="32">OFFSET(#REF!,,,COUNTA(#REF!)-1,1)</definedName>
    <definedName name="comercial_publico2" localSheetId="33">OFFSET(#REF!,,,COUNTA(#REF!)-1,1)</definedName>
    <definedName name="comercial_publico2" localSheetId="34">OFFSET(Fig.29!#REF!,,,COUNTA(Fig.29!$C:$C)-1,1)</definedName>
    <definedName name="comercial_publico2" localSheetId="39">OFFSET(#REF!,,,COUNTA(#REF!)-1,1)</definedName>
    <definedName name="comercial_publico2" localSheetId="43">OFFSET(#REF!,,,COUNTA(#REF!)-1,1)</definedName>
    <definedName name="comercial_publico2" localSheetId="57">OFFSET(#REF!,,,COUNTA(#REF!)-1,1)</definedName>
    <definedName name="comercial_publico2" localSheetId="60">OFFSET(#REF!,,,COUNTA(#REF!)-1,1)</definedName>
    <definedName name="comercial_publico2" localSheetId="61">OFFSET(#REF!,,,COUNTA(#REF!)-1,1)</definedName>
    <definedName name="comercial_publico2">OFFSET(Fig.29!#REF!,,,COUNTA(Fig.29!$C:$C)-1,1)</definedName>
    <definedName name="comercial_publico3" localSheetId="10">OFFSET(#REF!,,,COUNTA(#REF!)-1,1)</definedName>
    <definedName name="comercial_publico3" localSheetId="24">OFFSET(#REF!,,,COUNTA(#REF!)-1,1)</definedName>
    <definedName name="comercial_publico3" localSheetId="25">OFFSET(#REF!,,,COUNTA(#REF!)-1,1)</definedName>
    <definedName name="comercial_publico3" localSheetId="26">OFFSET(#REF!,,,COUNTA(#REF!)-1,1)</definedName>
    <definedName name="comercial_publico3" localSheetId="31">OFFSET(#REF!,,,COUNTA(#REF!)-1,1)</definedName>
    <definedName name="comercial_publico3" localSheetId="32">OFFSET(#REF!,,,COUNTA(#REF!)-1,1)</definedName>
    <definedName name="comercial_publico3" localSheetId="33">OFFSET(#REF!,,,COUNTA(#REF!)-1,1)</definedName>
    <definedName name="comercial_publico3" localSheetId="34">OFFSET(Fig.29!#REF!,,,COUNTA(Fig.29!$D:$D)-1,1)</definedName>
    <definedName name="comercial_publico3" localSheetId="39">OFFSET(#REF!,,,COUNTA(#REF!)-1,1)</definedName>
    <definedName name="comercial_publico3" localSheetId="43">OFFSET(#REF!,,,COUNTA(#REF!)-1,1)</definedName>
    <definedName name="comercial_publico3" localSheetId="57">OFFSET(#REF!,,,COUNTA(#REF!)-1,1)</definedName>
    <definedName name="comercial_publico3" localSheetId="60">OFFSET(#REF!,,,COUNTA(#REF!)-1,1)</definedName>
    <definedName name="comercial_publico3" localSheetId="61">OFFSET(#REF!,,,COUNTA(#REF!)-1,1)</definedName>
    <definedName name="comercial_publico3">OFFSET(Fig.29!#REF!,,,COUNTA(Fig.29!$D:$D)-1,1)</definedName>
    <definedName name="comercial_publico4" localSheetId="10">OFFSET(#REF!,,,COUNTA(#REF!)-1,1)</definedName>
    <definedName name="comercial_publico4" localSheetId="24">OFFSET(#REF!,,,COUNTA(#REF!)-1,1)</definedName>
    <definedName name="comercial_publico4" localSheetId="25">OFFSET(#REF!,,,COUNTA(#REF!)-1,1)</definedName>
    <definedName name="comercial_publico4" localSheetId="26">OFFSET(#REF!,,,COUNTA(#REF!)-1,1)</definedName>
    <definedName name="comercial_publico4" localSheetId="31">OFFSET(#REF!,,,COUNTA(#REF!)-1,1)</definedName>
    <definedName name="comercial_publico4" localSheetId="32">OFFSET(#REF!,,,COUNTA(#REF!)-1,1)</definedName>
    <definedName name="comercial_publico4" localSheetId="33">OFFSET(#REF!,,,COUNTA(#REF!)-1,1)</definedName>
    <definedName name="comercial_publico4" localSheetId="34">OFFSET(Fig.29!$A$22,,,COUNTA(Fig.29!$E:$E)-1,1)</definedName>
    <definedName name="comercial_publico4" localSheetId="39">OFFSET(#REF!,,,COUNTA(#REF!)-1,1)</definedName>
    <definedName name="comercial_publico4" localSheetId="43">OFFSET(#REF!,,,COUNTA(#REF!)-1,1)</definedName>
    <definedName name="comercial_publico4" localSheetId="57">OFFSET(#REF!,,,COUNTA(#REF!)-1,1)</definedName>
    <definedName name="comercial_publico4" localSheetId="60">OFFSET(#REF!,,,COUNTA(#REF!)-1,1)</definedName>
    <definedName name="comercial_publico4" localSheetId="61">OFFSET(#REF!,,,COUNTA(#REF!)-1,1)</definedName>
    <definedName name="comercial_publico4">OFFSET(Fig.29!$A$22,,,COUNTA(Fig.29!$E:$E)-1,1)</definedName>
    <definedName name="comercial_publico5" localSheetId="10">OFFSET(#REF!,,,COUNTA(#REF!)-1,1)</definedName>
    <definedName name="comercial_publico5" localSheetId="24">OFFSET(#REF!,,,COUNTA(#REF!)-1,1)</definedName>
    <definedName name="comercial_publico5" localSheetId="25">OFFSET(#REF!,,,COUNTA(#REF!)-1,1)</definedName>
    <definedName name="comercial_publico5" localSheetId="26">OFFSET(#REF!,,,COUNTA(#REF!)-1,1)</definedName>
    <definedName name="comercial_publico5" localSheetId="31">OFFSET(#REF!,,,COUNTA(#REF!)-1,1)</definedName>
    <definedName name="comercial_publico5" localSheetId="32">OFFSET(#REF!,,,COUNTA(#REF!)-1,1)</definedName>
    <definedName name="comercial_publico5" localSheetId="33">OFFSET(#REF!,,,COUNTA(#REF!)-1,1)</definedName>
    <definedName name="comercial_publico5" localSheetId="34">OFFSET(Fig.29!$B$22,,,COUNTA(Fig.29!$F:$F)-1,1)</definedName>
    <definedName name="comercial_publico5" localSheetId="39">OFFSET(#REF!,,,COUNTA(#REF!)-1,1)</definedName>
    <definedName name="comercial_publico5" localSheetId="43">OFFSET(#REF!,,,COUNTA(#REF!)-1,1)</definedName>
    <definedName name="comercial_publico5" localSheetId="57">OFFSET(#REF!,,,COUNTA(#REF!)-1,1)</definedName>
    <definedName name="comercial_publico5" localSheetId="60">OFFSET(#REF!,,,COUNTA(#REF!)-1,1)</definedName>
    <definedName name="comercial_publico5" localSheetId="61">OFFSET(#REF!,,,COUNTA(#REF!)-1,1)</definedName>
    <definedName name="comercial_publico5">OFFSET(Fig.29!$B$22,,,COUNTA(Fig.29!$F:$F)-1,1)</definedName>
    <definedName name="comercial_publico6" localSheetId="10">OFFSET(#REF!,,,COUNTA(#REF!)-1,1)</definedName>
    <definedName name="comercial_publico6" localSheetId="24">OFFSET(#REF!,,,COUNTA(#REF!)-1,1)</definedName>
    <definedName name="comercial_publico6" localSheetId="25">OFFSET(#REF!,,,COUNTA(#REF!)-1,1)</definedName>
    <definedName name="comercial_publico6" localSheetId="26">OFFSET(#REF!,,,COUNTA(#REF!)-1,1)</definedName>
    <definedName name="comercial_publico6" localSheetId="31">OFFSET(#REF!,,,COUNTA(#REF!)-1,1)</definedName>
    <definedName name="comercial_publico6" localSheetId="32">OFFSET(#REF!,,,COUNTA(#REF!)-1,1)</definedName>
    <definedName name="comercial_publico6" localSheetId="33">OFFSET(#REF!,,,COUNTA(#REF!)-1,1)</definedName>
    <definedName name="comercial_publico6" localSheetId="34">OFFSET(Fig.29!$C$22,,,COUNTA(Fig.29!$G:$G)-1,1)</definedName>
    <definedName name="comercial_publico6" localSheetId="39">OFFSET(#REF!,,,COUNTA(#REF!)-1,1)</definedName>
    <definedName name="comercial_publico6" localSheetId="43">OFFSET(#REF!,,,COUNTA(#REF!)-1,1)</definedName>
    <definedName name="comercial_publico6" localSheetId="57">OFFSET(#REF!,,,COUNTA(#REF!)-1,1)</definedName>
    <definedName name="comercial_publico6" localSheetId="60">OFFSET(#REF!,,,COUNTA(#REF!)-1,1)</definedName>
    <definedName name="comercial_publico6" localSheetId="61">OFFSET(#REF!,,,COUNTA(#REF!)-1,1)</definedName>
    <definedName name="comercial_publico6">OFFSET(Fig.29!$C$22,,,COUNTA(Fig.29!$G:$G)-1,1)</definedName>
    <definedName name="Companies" localSheetId="31">#REF!</definedName>
    <definedName name="Companies" localSheetId="32">#REF!</definedName>
    <definedName name="Companies" localSheetId="33">#REF!</definedName>
    <definedName name="Companies" localSheetId="34">#REF!</definedName>
    <definedName name="Companies">#REF!</definedName>
    <definedName name="Countries" localSheetId="31">#REF!</definedName>
    <definedName name="Countries" localSheetId="32">#REF!</definedName>
    <definedName name="Countries" localSheetId="33">#REF!</definedName>
    <definedName name="Countries" localSheetId="34">#REF!</definedName>
    <definedName name="Countries">#REF!</definedName>
    <definedName name="Delta" localSheetId="31">#REF!</definedName>
    <definedName name="Delta" localSheetId="32">#REF!</definedName>
    <definedName name="Delta" localSheetId="33">#REF!</definedName>
    <definedName name="Delta" localSheetId="34">#REF!</definedName>
    <definedName name="Delta">#REF!</definedName>
    <definedName name="Indicators" localSheetId="31">#REF!</definedName>
    <definedName name="Indicators" localSheetId="32">#REF!</definedName>
    <definedName name="Indicators" localSheetId="33">#REF!</definedName>
    <definedName name="Indicators" localSheetId="34">#REF!</definedName>
    <definedName name="Indicators">#REF!</definedName>
    <definedName name="LASTYR" localSheetId="31">#REF!</definedName>
    <definedName name="LASTYR" localSheetId="32">#REF!</definedName>
    <definedName name="LASTYR" localSheetId="33">#REF!</definedName>
    <definedName name="LASTYR" localSheetId="34">#REF!</definedName>
    <definedName name="LASTYR">#REF!</definedName>
    <definedName name="NPS" localSheetId="31">#REF!</definedName>
    <definedName name="NPS" localSheetId="32">#REF!</definedName>
    <definedName name="NPS" localSheetId="33">#REF!</definedName>
    <definedName name="NPS" localSheetId="34">#REF!</definedName>
    <definedName name="NPS">#REF!</definedName>
    <definedName name="Ord_graph" localSheetId="29">INDIRECT(#REF!)</definedName>
    <definedName name="Ord_graph" localSheetId="31">INDIRECT(#REF!)</definedName>
    <definedName name="Ord_graph" localSheetId="32">INDIRECT(#REF!)</definedName>
    <definedName name="Ord_graph" localSheetId="33">INDIRECT(#REF!)</definedName>
    <definedName name="Ord_graph" localSheetId="34">INDIRECT(#REF!)</definedName>
    <definedName name="Ord_graph">INDIRECT(#REF!)</definedName>
    <definedName name="Region" localSheetId="31">#REF!</definedName>
    <definedName name="Region" localSheetId="32">#REF!</definedName>
    <definedName name="Region" localSheetId="33">#REF!</definedName>
    <definedName name="Region" localSheetId="34">#REF!</definedName>
    <definedName name="Region">#REF!</definedName>
    <definedName name="Report_type" localSheetId="31">#REF!</definedName>
    <definedName name="Report_type" localSheetId="32">#REF!</definedName>
    <definedName name="Report_type" localSheetId="33">#REF!</definedName>
    <definedName name="Report_type" localSheetId="34">#REF!</definedName>
    <definedName name="Report_type">#REF!</definedName>
    <definedName name="SDS" localSheetId="31">#REF!</definedName>
    <definedName name="SDS" localSheetId="32">#REF!</definedName>
    <definedName name="SDS" localSheetId="33">#REF!</definedName>
    <definedName name="SDS" localSheetId="34">#REF!</definedName>
    <definedName name="SDS">#REF!</definedName>
    <definedName name="taxa_sucateamento" localSheetId="31">#REF!</definedName>
    <definedName name="taxa_sucateamento" localSheetId="32">#REF!</definedName>
    <definedName name="taxa_sucateamento" localSheetId="33">#REF!</definedName>
    <definedName name="taxa_sucateamento" localSheetId="34">#REF!</definedName>
    <definedName name="taxa_sucateamento">#REF!</definedName>
    <definedName name="TO" localSheetId="31">INDIRECT(#REF!)</definedName>
    <definedName name="TO" localSheetId="32">INDIRECT(#REF!)</definedName>
    <definedName name="TO" localSheetId="33">INDIRECT(#REF!)</definedName>
    <definedName name="TO" localSheetId="34">INDIRECT(#REF!)</definedName>
    <definedName name="TO">INDIRECT(#REF!)</definedName>
    <definedName name="Type" localSheetId="31">#REF!</definedName>
    <definedName name="Type" localSheetId="32">#REF!</definedName>
    <definedName name="Type" localSheetId="33">#REF!</definedName>
    <definedName name="Type" localSheetId="34">#REF!</definedName>
    <definedName name="Type">#REF!</definedName>
    <definedName name="Vendas" localSheetId="16">#REF!</definedName>
    <definedName name="Vendas" localSheetId="17">#REF!</definedName>
    <definedName name="Vendas" localSheetId="19">#REF!</definedName>
    <definedName name="Vendas" localSheetId="31">#REF!</definedName>
    <definedName name="Vendas" localSheetId="32">#REF!</definedName>
    <definedName name="Vendas" localSheetId="33">#REF!</definedName>
    <definedName name="Vendas" localSheetId="34">#REF!</definedName>
    <definedName name="Ven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87" l="1"/>
  <c r="K21" i="87"/>
  <c r="M21" i="87" l="1"/>
  <c r="H21" i="87" l="1"/>
  <c r="I21" i="87"/>
  <c r="L21" i="87"/>
  <c r="J39" i="82" l="1"/>
  <c r="J30" i="82" l="1"/>
  <c r="I32" i="82"/>
  <c r="I33" i="82"/>
  <c r="I34" i="82"/>
  <c r="I35" i="82"/>
  <c r="I36" i="82"/>
  <c r="I37" i="82"/>
  <c r="I30" i="82"/>
  <c r="J28" i="83" l="1"/>
  <c r="J23" i="83"/>
  <c r="J26" i="83"/>
  <c r="J34" i="82" l="1"/>
  <c r="J33" i="82" l="1"/>
  <c r="J32" i="82"/>
  <c r="J27" i="83" l="1"/>
  <c r="D47" i="87" l="1"/>
  <c r="J37" i="82"/>
  <c r="J23" i="87" l="1"/>
  <c r="I23" i="87"/>
  <c r="L23" i="87"/>
  <c r="K23" i="87"/>
  <c r="J24" i="83"/>
  <c r="J25" i="83"/>
  <c r="E47" i="87"/>
  <c r="J35" i="82"/>
  <c r="C47" i="87"/>
  <c r="L24" i="87"/>
  <c r="L22" i="87"/>
  <c r="I24" i="87"/>
  <c r="I22" i="87"/>
  <c r="M24" i="87"/>
  <c r="M22" i="87"/>
  <c r="K24" i="87"/>
  <c r="K22" i="87"/>
  <c r="J24" i="87"/>
  <c r="J22" i="87"/>
  <c r="M25" i="87"/>
  <c r="M23" i="87"/>
  <c r="J25" i="87"/>
  <c r="L25" i="87"/>
  <c r="K25" i="87"/>
  <c r="I25" i="87"/>
  <c r="J40" i="82"/>
  <c r="H25" i="87" l="1"/>
  <c r="J36" i="82"/>
  <c r="J31" i="82"/>
  <c r="B47" i="87"/>
  <c r="H24" i="87"/>
  <c r="H22" i="87"/>
  <c r="H23" i="87"/>
</calcChain>
</file>

<file path=xl/sharedStrings.xml><?xml version="1.0" encoding="utf-8"?>
<sst xmlns="http://schemas.openxmlformats.org/spreadsheetml/2006/main" count="808" uniqueCount="373">
  <si>
    <t xml:space="preserve"> </t>
  </si>
  <si>
    <t>Comparação do consumo total das Edificações - Eletricidade</t>
  </si>
  <si>
    <t>FONTES</t>
  </si>
  <si>
    <t>Total</t>
  </si>
  <si>
    <t>Outros</t>
  </si>
  <si>
    <t>Biodiesel</t>
  </si>
  <si>
    <t>Diesel</t>
  </si>
  <si>
    <t>GNV</t>
  </si>
  <si>
    <t>Gasolina C</t>
  </si>
  <si>
    <t>Álcool Hidratado</t>
  </si>
  <si>
    <t>Diesel (leves)</t>
  </si>
  <si>
    <t>Diesel (coletivo)</t>
  </si>
  <si>
    <t>Diesel (carga)</t>
  </si>
  <si>
    <t>Milhões tep</t>
  </si>
  <si>
    <t>Fuel</t>
  </si>
  <si>
    <t>Rodo Leves</t>
  </si>
  <si>
    <t>Rodo Coletivo</t>
  </si>
  <si>
    <t>Ferro</t>
  </si>
  <si>
    <t>Aqua</t>
  </si>
  <si>
    <t>Aéreo</t>
  </si>
  <si>
    <t>Rodoviário Leves</t>
  </si>
  <si>
    <t>Rodoviário Coletivo</t>
  </si>
  <si>
    <t>Ferroviário</t>
  </si>
  <si>
    <t>Aquaviário</t>
  </si>
  <si>
    <t>Gasolina A</t>
  </si>
  <si>
    <t>Etanol Anidro</t>
  </si>
  <si>
    <t>Etanol Hidratado</t>
  </si>
  <si>
    <t>Ciclo Otto</t>
  </si>
  <si>
    <t>Gasolina</t>
  </si>
  <si>
    <t>Frota por Categoria</t>
  </si>
  <si>
    <t>Semileves</t>
  </si>
  <si>
    <t>Leves</t>
  </si>
  <si>
    <t>Médios</t>
  </si>
  <si>
    <t>Semipesados</t>
  </si>
  <si>
    <t>Pesados</t>
  </si>
  <si>
    <t>km/l</t>
  </si>
  <si>
    <t>Semileve</t>
  </si>
  <si>
    <t>Leve</t>
  </si>
  <si>
    <t>Médio</t>
  </si>
  <si>
    <t>Semipesado</t>
  </si>
  <si>
    <t>Pesado</t>
  </si>
  <si>
    <t>Eletricidade</t>
  </si>
  <si>
    <t>GLP</t>
  </si>
  <si>
    <t>Lenha</t>
  </si>
  <si>
    <t>Petróleo e derivados</t>
  </si>
  <si>
    <t>Gás natural</t>
  </si>
  <si>
    <t>Carvão mineral e coque de carvão</t>
  </si>
  <si>
    <t>Urânio (U₃O₈) / Outr. Não Ren</t>
  </si>
  <si>
    <t xml:space="preserve">Hidráulica </t>
  </si>
  <si>
    <t>Lenha e carvão vegetal</t>
  </si>
  <si>
    <t>Produtos da cana-de-açúcar / Outr. Ren</t>
  </si>
  <si>
    <t>Público</t>
  </si>
  <si>
    <t>Comercial</t>
  </si>
  <si>
    <t>Residencial</t>
  </si>
  <si>
    <t xml:space="preserve">Serviços </t>
  </si>
  <si>
    <t xml:space="preserve">   Público</t>
  </si>
  <si>
    <t xml:space="preserve">   Comercial</t>
  </si>
  <si>
    <t>Educação</t>
  </si>
  <si>
    <t>Escritórios</t>
  </si>
  <si>
    <t>Hotéis e Restaurantes</t>
  </si>
  <si>
    <t>Saúde</t>
  </si>
  <si>
    <t>Edifícios Públicos</t>
  </si>
  <si>
    <t>Água, Esgoto e Saneamento</t>
  </si>
  <si>
    <t>Iluminação Pública</t>
  </si>
  <si>
    <t>Transportes</t>
  </si>
  <si>
    <t>Industrial (exclusive uso não-energético)</t>
  </si>
  <si>
    <t>Agropecuária</t>
  </si>
  <si>
    <t>Terciário e outros</t>
  </si>
  <si>
    <t>Setor energético</t>
  </si>
  <si>
    <t>Uso não-energético</t>
  </si>
  <si>
    <t>Uso energético total</t>
  </si>
  <si>
    <t>Consumo (milhões de tep)</t>
  </si>
  <si>
    <t>Área (milhões m²)</t>
  </si>
  <si>
    <t>kWh/m²</t>
  </si>
  <si>
    <t>tep/m²</t>
  </si>
  <si>
    <t>Atacado e Comércio Varejista</t>
  </si>
  <si>
    <t>Gás Natural</t>
  </si>
  <si>
    <t>Óleo Combustível</t>
  </si>
  <si>
    <t>Gasolina Automotiva</t>
  </si>
  <si>
    <t>Gasolina de Aviação</t>
  </si>
  <si>
    <t>Querosene</t>
  </si>
  <si>
    <t>Flex fuel</t>
  </si>
  <si>
    <t>Etanol</t>
  </si>
  <si>
    <t>Híbridos e elétricos</t>
  </si>
  <si>
    <t>Rodoviário</t>
  </si>
  <si>
    <t>&gt;&gt; Sumário</t>
  </si>
  <si>
    <t>Valores absolutos</t>
  </si>
  <si>
    <t>DADOS</t>
  </si>
  <si>
    <t>Etiquetas Emitidas</t>
  </si>
  <si>
    <t>Etiquetagem em Edifícios (ENCE)</t>
  </si>
  <si>
    <t>AUXILIAR DO GRÁFICO</t>
  </si>
  <si>
    <t>Ano inicial</t>
  </si>
  <si>
    <t>Ano final</t>
  </si>
  <si>
    <t>Hidroviário</t>
  </si>
  <si>
    <t>Diesel B (individual)</t>
  </si>
  <si>
    <t>Diesel B (coletivo)</t>
  </si>
  <si>
    <t>Diesel B (cargas)</t>
  </si>
  <si>
    <t>Ano</t>
  </si>
  <si>
    <t>Participação (%)</t>
  </si>
  <si>
    <t>TOTAL</t>
  </si>
  <si>
    <t>2000 - 2024</t>
  </si>
  <si>
    <t>ODEX 2005</t>
  </si>
  <si>
    <t>ODEX 2024</t>
  </si>
  <si>
    <t>Fonte: Elaborado por EPE</t>
  </si>
  <si>
    <r>
      <t>Comparação do consumo total das Edificações em 10</t>
    </r>
    <r>
      <rPr>
        <b/>
        <vertAlign val="superscript"/>
        <sz val="10"/>
        <color theme="1"/>
        <rFont val="Aptos"/>
        <family val="2"/>
      </rPr>
      <t>6</t>
    </r>
    <r>
      <rPr>
        <b/>
        <sz val="10"/>
        <color theme="1"/>
        <rFont val="Aptos"/>
        <family val="2"/>
      </rPr>
      <t xml:space="preserve"> tep</t>
    </r>
  </si>
  <si>
    <r>
      <rPr>
        <b/>
        <sz val="10"/>
        <color theme="1"/>
        <rFont val="Aptos"/>
        <family val="2"/>
      </rPr>
      <t>Nota:</t>
    </r>
    <r>
      <rPr>
        <sz val="10"/>
        <color theme="1"/>
        <rFont val="Aptos"/>
        <family val="2"/>
      </rPr>
      <t xml:space="preserve"> "Outras" inclui gás natural, diesel, GLP e coque de carvão mineral.</t>
    </r>
  </si>
  <si>
    <r>
      <t>tep/(10</t>
    </r>
    <r>
      <rPr>
        <b/>
        <vertAlign val="superscript"/>
        <sz val="10"/>
        <rFont val="Aptos"/>
        <family val="2"/>
      </rPr>
      <t>6</t>
    </r>
    <r>
      <rPr>
        <b/>
        <sz val="10"/>
        <rFont val="Aptos"/>
        <family val="2"/>
      </rPr>
      <t xml:space="preserve"> pass.km)</t>
    </r>
  </si>
  <si>
    <r>
      <t>Frota de Veículos Leves (10</t>
    </r>
    <r>
      <rPr>
        <b/>
        <vertAlign val="superscript"/>
        <sz val="10"/>
        <color theme="1"/>
        <rFont val="Aptos"/>
        <family val="2"/>
      </rPr>
      <t>6</t>
    </r>
    <r>
      <rPr>
        <b/>
        <sz val="10"/>
        <color theme="1"/>
        <rFont val="Aptos"/>
        <family val="2"/>
      </rPr>
      <t xml:space="preserve"> unidades)</t>
    </r>
  </si>
  <si>
    <r>
      <t>Consumo Específico (tep/10</t>
    </r>
    <r>
      <rPr>
        <b/>
        <vertAlign val="superscript"/>
        <sz val="10"/>
        <color theme="1"/>
        <rFont val="Aptos"/>
        <family val="2"/>
      </rPr>
      <t>6</t>
    </r>
    <r>
      <rPr>
        <b/>
        <sz val="10"/>
        <color theme="1"/>
        <rFont val="Aptos"/>
        <family val="2"/>
      </rPr>
      <t xml:space="preserve"> km)</t>
    </r>
  </si>
  <si>
    <t>Índice</t>
  </si>
  <si>
    <t>Figura 29 - Consumo específico por metro quadrado</t>
  </si>
  <si>
    <t>Fonte: EPE (2025b) e IEA (2025)</t>
  </si>
  <si>
    <t>Figura 1 - Comparação internacional da participação de fontes renováveis na Oferta Interna de Energia (OIE)</t>
  </si>
  <si>
    <t>Brasil</t>
  </si>
  <si>
    <t>OCDE</t>
  </si>
  <si>
    <t>Mundo</t>
  </si>
  <si>
    <t>Figura 61 – Variação Anual do ODEX Sem Média Móvel por modo</t>
  </si>
  <si>
    <t>Decomposição do ODEX em 2024</t>
  </si>
  <si>
    <t>Variação do ODEX Média Móvel</t>
  </si>
  <si>
    <t>Veículos leves</t>
  </si>
  <si>
    <t>Ônibus</t>
  </si>
  <si>
    <t>Caminhões (frete)</t>
  </si>
  <si>
    <t>Ferrroviário</t>
  </si>
  <si>
    <t>Soma das contribuições</t>
  </si>
  <si>
    <t>ΔODEX Transportes</t>
  </si>
  <si>
    <t>Figura 2 - Comparação internacional da participação de fontes renováveis na Geração de Energia Elétrica</t>
  </si>
  <si>
    <t>Figura 3 - Oferta Interna de Energia (OIE) por fonte em anos selecionados</t>
  </si>
  <si>
    <t>Fonte: EPE (2025a)</t>
  </si>
  <si>
    <t>Valores percentuais (participação)</t>
  </si>
  <si>
    <t>Figura 4 - Consumo energético por setor em anos selecionados</t>
  </si>
  <si>
    <t>Figura 5 - Evolução da intensidade energética no Brasil</t>
  </si>
  <si>
    <t>Fonte: EPE (2025b)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</si>
  <si>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</si>
  <si>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</si>
  <si>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</si>
  <si>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</si>
  <si>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</si>
  <si>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</si>
  <si>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</si>
  <si>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</si>
  <si>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</si>
  <si>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</si>
  <si>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</si>
  <si>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2012</t>
  </si>
  <si>
    <t>2013</t>
  </si>
  <si>
    <t>2015</t>
  </si>
  <si>
    <t>2016</t>
  </si>
  <si>
    <t>2017</t>
  </si>
  <si>
    <t>2018</t>
  </si>
  <si>
    <t>2019</t>
  </si>
  <si>
    <t>2020</t>
  </si>
  <si>
    <t>Intensidade Energética</t>
  </si>
  <si>
    <t>Intensidade Consumo Final</t>
  </si>
  <si>
    <t>Figura 6 – Evolução dos investimentos de PD&amp;D em Eficiência Energética</t>
  </si>
  <si>
    <t>Fonte: EPE (2025c)</t>
  </si>
  <si>
    <t>Eficiência Energética</t>
  </si>
  <si>
    <t>Figura 7 – Origem dos recursos (%) de PD&amp;D em Eficiência Energética</t>
  </si>
  <si>
    <t>BNDES</t>
  </si>
  <si>
    <t>FINEP</t>
  </si>
  <si>
    <t>ANEEL</t>
  </si>
  <si>
    <t>Figura 8 – Natureza e modalidade dos investimentos, em milhões de reais - 2013 a 2024</t>
  </si>
  <si>
    <t>Fonte: EPE (2024c)</t>
  </si>
  <si>
    <t>Publicamente orientado</t>
  </si>
  <si>
    <t>Tecnologias de eficiência energética aplicadas ao setor de transporte rodoviário</t>
  </si>
  <si>
    <t>Eficiência energética não alocados</t>
  </si>
  <si>
    <t>Tecnologias de eficiência energética aplicada a residências e estabelecimentos comerciais</t>
  </si>
  <si>
    <t>Tecnologias de eficiência energética aplicadas à Indústria</t>
  </si>
  <si>
    <t>Figura 9 – ODEX Brasil</t>
  </si>
  <si>
    <t>ODEX (base 100 = 2005)</t>
  </si>
  <si>
    <t>Indústria</t>
  </si>
  <si>
    <t>ODEX Brasil</t>
  </si>
  <si>
    <t>Figura 10 - Consumo Final Energético e Consumo Evitado (Mtep)</t>
  </si>
  <si>
    <t>Consumo Final Energético (Mtep)</t>
  </si>
  <si>
    <t>Consumo Evitado (Mtep)</t>
  </si>
  <si>
    <t>Figura 11 – Energia total demandada pelas edificações</t>
  </si>
  <si>
    <t>Fonte: EPE (2025)</t>
  </si>
  <si>
    <t>Figura 12 – Eletricidade demandada pelas edificações</t>
  </si>
  <si>
    <t>Figura 13 – Evolução da Etiqueta Nacional de Conservação de Energia em Edifícios – ENCE (quantidade de etiquetas emitidas)</t>
  </si>
  <si>
    <t>Fonte: INMETRO (2025)</t>
  </si>
  <si>
    <t>Figura 14 - Evolução da participação energética das fontes na demanda residencial de energia</t>
  </si>
  <si>
    <t>Figura 15 – Evolução da demanda residencial elétrica e energética</t>
  </si>
  <si>
    <t>2010</t>
  </si>
  <si>
    <t>2014</t>
  </si>
  <si>
    <t>Energia total (tep por domicílio)</t>
  </si>
  <si>
    <t>Eletricidade (kWh por domicílio)</t>
  </si>
  <si>
    <t>Figura 16 – Penetração de Sistemas de Aquecimento Solar (SAS)</t>
  </si>
  <si>
    <t>Área instalada (m²/mil habitantes)</t>
  </si>
  <si>
    <t>Participação de domicílios com SAS (%)</t>
  </si>
  <si>
    <t>Figura 17 – Consumo Evitado de Energia Residencial (mil tep)</t>
  </si>
  <si>
    <t>Consumo Residencial Evitado de Energia (mil tep)</t>
  </si>
  <si>
    <t>Figura 18 - Evolução da participação energética dos usos finais na demanda residencial de energia</t>
  </si>
  <si>
    <t>Uso Final (%)</t>
  </si>
  <si>
    <t>Cocção de alimentos</t>
  </si>
  <si>
    <t>Conservação de alimentos</t>
  </si>
  <si>
    <t>Aquecimento de água</t>
  </si>
  <si>
    <t>Climatização de Ambientes</t>
  </si>
  <si>
    <t>Outros equipamentos elétricos</t>
  </si>
  <si>
    <t>Iluminação</t>
  </si>
  <si>
    <t>Entretenimento e comunicações</t>
  </si>
  <si>
    <t>Lavanderia</t>
  </si>
  <si>
    <t>Figura 19 - Evolução do percentual de domicílios que aquecem água por fonte de energia</t>
  </si>
  <si>
    <t>Gás</t>
  </si>
  <si>
    <t>Solar</t>
  </si>
  <si>
    <t>Figura 20 - Evolução do percentual de domicílios que cozinham alimentos por fonte em relação ao total de domicílios nacionais</t>
  </si>
  <si>
    <t>Biomassas</t>
  </si>
  <si>
    <t>GN</t>
  </si>
  <si>
    <t>Eletricidade (Fogão Elétrico)</t>
  </si>
  <si>
    <t>Eletricidade (Micro-ondas)</t>
  </si>
  <si>
    <t>Figura 21 - Posse e consumo médio anual por equipamento</t>
  </si>
  <si>
    <t>Unidades por domicílio</t>
  </si>
  <si>
    <t>Equipamentos</t>
  </si>
  <si>
    <t>Condicionador de Ar</t>
  </si>
  <si>
    <t>Lâmpadas</t>
  </si>
  <si>
    <t>Chuveiro elétrico</t>
  </si>
  <si>
    <t>Máquina de lavar</t>
  </si>
  <si>
    <t>Geladeira</t>
  </si>
  <si>
    <t>Ventilador/Circulador Ar</t>
  </si>
  <si>
    <t>Televisão</t>
  </si>
  <si>
    <t>kWh/equipamento</t>
  </si>
  <si>
    <t>Equipamento</t>
  </si>
  <si>
    <t>Figura 22 – Equipamentos no consumo residencial de energia elétrica</t>
  </si>
  <si>
    <t>GWh/ano - 10+</t>
  </si>
  <si>
    <t>Figura 23 – Evolução do ODEX residencial calculado para energia total e eletricidade</t>
  </si>
  <si>
    <t>ODEX Residencial</t>
  </si>
  <si>
    <t>Energia</t>
  </si>
  <si>
    <t>Figura 24 - Índice de consumo específico por serviço energético do setor residencial (número índice 2005 = 100)</t>
  </si>
  <si>
    <t>Fonte: Elaboração EPE</t>
  </si>
  <si>
    <t>ODEX (2005 = 100)</t>
  </si>
  <si>
    <t>Cocção</t>
  </si>
  <si>
    <t>Refrigeração de alimentos</t>
  </si>
  <si>
    <t>Refrigeração de ambiente</t>
  </si>
  <si>
    <t>TV</t>
  </si>
  <si>
    <t>Figura 25 - Participação do serviço energético no consumo residencial</t>
  </si>
  <si>
    <t>% Consumo do Setor Residencial por Serviço Energético</t>
  </si>
  <si>
    <t>Figura 26 - Participação de cada energético na cocção de alimentos</t>
  </si>
  <si>
    <t>Consumo para cocção</t>
  </si>
  <si>
    <t>Carvão Vegetal</t>
  </si>
  <si>
    <t>% Consumo para cocção</t>
  </si>
  <si>
    <t>Gás Natural + GLP</t>
  </si>
  <si>
    <t>Biomassa (Lenha + Carvão Vegetal)</t>
  </si>
  <si>
    <t>Figura 27 – Consumo final energético por fonte nos serviços</t>
  </si>
  <si>
    <t>Gás Liquefeito de Petróleo</t>
  </si>
  <si>
    <t xml:space="preserve">Gás liquefeito de petróleo </t>
  </si>
  <si>
    <t>Óleo combustível</t>
  </si>
  <si>
    <t>Figura 28 – Evolução do Consumo de Energia e Área do Setor Comercial</t>
  </si>
  <si>
    <t>Consumo de Eletricidade (TWh)</t>
  </si>
  <si>
    <t>Figura 30 – Consumo final energético por segmento no setor de serviços</t>
  </si>
  <si>
    <t>Figura 31 - Perfil dos Compradores Online: (Participação do Faturamento)</t>
  </si>
  <si>
    <t>Fonte: ABComm (2025)</t>
  </si>
  <si>
    <t>Alimenção</t>
  </si>
  <si>
    <t>Beleza e Saúde</t>
  </si>
  <si>
    <t>Casa e Decoração</t>
  </si>
  <si>
    <t>Cultura</t>
  </si>
  <si>
    <t>Eletrodomésticos</t>
  </si>
  <si>
    <t>Eletrônicos</t>
  </si>
  <si>
    <t>Esportes</t>
  </si>
  <si>
    <t>Informática</t>
  </si>
  <si>
    <t>Jogos</t>
  </si>
  <si>
    <t>Moda e Acessório</t>
  </si>
  <si>
    <t>Outras</t>
  </si>
  <si>
    <t>Telefonia</t>
  </si>
  <si>
    <t>Figura 32 - Perfil das Regiões em compra eletrônica</t>
  </si>
  <si>
    <t>Centro-Oeste</t>
  </si>
  <si>
    <t>Nordeste</t>
  </si>
  <si>
    <t>Norte</t>
  </si>
  <si>
    <t>Sudeste</t>
  </si>
  <si>
    <t>Sul</t>
  </si>
  <si>
    <t>Figura 33 - Participação do E-commerce no Varejo Tradicional</t>
  </si>
  <si>
    <t>Figura 34 - Distribuição dos Gastos por Classificação da Unidade Orçamentária com a Energia Elétrica – 2024</t>
  </si>
  <si>
    <t>Fonte: MGISP (2025)</t>
  </si>
  <si>
    <t>Órgão - Classificação</t>
  </si>
  <si>
    <t>Valor</t>
  </si>
  <si>
    <t>Fundo Nacional</t>
  </si>
  <si>
    <t>Universidade</t>
  </si>
  <si>
    <t>Administração Direta</t>
  </si>
  <si>
    <t>Empresa Pública</t>
  </si>
  <si>
    <t>Ministério</t>
  </si>
  <si>
    <t>Instituto Federal</t>
  </si>
  <si>
    <t>Autarquia Especial</t>
  </si>
  <si>
    <t>Fundação Pública</t>
  </si>
  <si>
    <t>Autarquia</t>
  </si>
  <si>
    <t>Sociedade de Economia Mista</t>
  </si>
  <si>
    <t>Agência Reguladora</t>
  </si>
  <si>
    <t>Hospital Universitário</t>
  </si>
  <si>
    <t>Figura 35 – Decomposição dos efeitos intensidade, estrutura e atividade</t>
  </si>
  <si>
    <t>Fonte: Elaborado por EPE, a partir de EPE (2025) e IBGE (2025)</t>
  </si>
  <si>
    <t>Atividade</t>
  </si>
  <si>
    <t>Estrutura</t>
  </si>
  <si>
    <t>Intensidade</t>
  </si>
  <si>
    <t>Consumo</t>
  </si>
  <si>
    <t>Figura 36 - ODEX Industrial</t>
  </si>
  <si>
    <t>Índice (100 = ano 2005)</t>
  </si>
  <si>
    <t>ODEX Média Móvel</t>
  </si>
  <si>
    <t>ODEX Sem Média Móvel</t>
  </si>
  <si>
    <t>Figura 37 - Participação da indústria por segmento</t>
  </si>
  <si>
    <t>Ferro gusa e aço</t>
  </si>
  <si>
    <t>Alimentos e bebidas</t>
  </si>
  <si>
    <t>Química</t>
  </si>
  <si>
    <t>Papel e celulose</t>
  </si>
  <si>
    <t>Outras indústrias</t>
  </si>
  <si>
    <t>Não ferrosos</t>
  </si>
  <si>
    <t>Cimento</t>
  </si>
  <si>
    <t>Cerâmica</t>
  </si>
  <si>
    <t>Mineração e pelotização</t>
  </si>
  <si>
    <t>Ferroligas</t>
  </si>
  <si>
    <t>Têxtil</t>
  </si>
  <si>
    <t>Figura 38 - Matriz energética da indústria</t>
  </si>
  <si>
    <t>Derivados de petróleo</t>
  </si>
  <si>
    <t>Carvão mineral e derivados</t>
  </si>
  <si>
    <t>Bagaço de cana</t>
  </si>
  <si>
    <t>Licor preto</t>
  </si>
  <si>
    <t>Demais fontes</t>
  </si>
  <si>
    <t>Figura 39 - Produção física e participação da aciaria elétrica na siderurgia nacional</t>
  </si>
  <si>
    <t>Produção Aciaria Elétrica (mil t)</t>
  </si>
  <si>
    <t>Participação Aciaria Elétrica do Total (%)</t>
  </si>
  <si>
    <t>Figura 40 - Consumo energético específico na indústria de cimento</t>
  </si>
  <si>
    <t>Consumo específico do cimento (tep/ton)</t>
  </si>
  <si>
    <t>Conteúdo de clínquer no cimento (em massa)</t>
  </si>
  <si>
    <t>Figura 41 - Índice de variação do consumo específico de cimento (clínquer e cimento)</t>
  </si>
  <si>
    <t>Consumo específico térmico do clínquer</t>
  </si>
  <si>
    <t>Consumo específico elétrico do cimento</t>
  </si>
  <si>
    <t>Figura 42 - Consumo final energético por fonte na indústria de cimento</t>
  </si>
  <si>
    <t>Coque de petróleo</t>
  </si>
  <si>
    <t>Combustíveis alternativos</t>
  </si>
  <si>
    <t>Carvão vegetal e lenha</t>
  </si>
  <si>
    <t>Carvão mineral</t>
  </si>
  <si>
    <t>Figura 43 - Participação da Sucata Recuperada no Alumínio Total (%)</t>
  </si>
  <si>
    <t>Fonte: Elaborado por EPE, a partir de ABAL (2025)</t>
  </si>
  <si>
    <t>Participação da Sucata Recuperada no Alumínio Total (%)</t>
  </si>
  <si>
    <t>Figura 44 – Consumo final e do setor de transportes no Brasil</t>
  </si>
  <si>
    <t>Fonte: Elaborado por  EPE, a partir de dados da EPE (2025)</t>
  </si>
  <si>
    <t>Consumo Final por Setor</t>
  </si>
  <si>
    <t>Consumo Final (Mtep)</t>
  </si>
  <si>
    <t>Industrial</t>
  </si>
  <si>
    <t>Energético</t>
  </si>
  <si>
    <t>Uso de combustíveis nos transportes</t>
  </si>
  <si>
    <t>Querosene de Aviação</t>
  </si>
  <si>
    <t>Figura 45 – Consumo do setor de transportes por fonte de energia (10⁶ tep)</t>
  </si>
  <si>
    <t>Fonte: EPE (2024a)</t>
  </si>
  <si>
    <t xml:space="preserve">Figura 46 – Intensidade energética por modo [tep/(10⁶ p.km)] </t>
  </si>
  <si>
    <t>Figura 47 – Atividade por modo [p.km]</t>
  </si>
  <si>
    <t>Figura 48 – Consumo energético por modo e fonte</t>
  </si>
  <si>
    <t>Figura 49 – Consumo de óleo diesel em ônibus e intensidade energética do setor</t>
  </si>
  <si>
    <t>Consumo de diesel fóssil em ônibus (ktep)</t>
  </si>
  <si>
    <t>Consumo de biodiesel em ônibus (ktep)</t>
  </si>
  <si>
    <t>Intensidade Energética (tep/Mpkm)</t>
  </si>
  <si>
    <t>Figura 50 – Atividade do transporte rodoviário coletivo</t>
  </si>
  <si>
    <t>Urbano</t>
  </si>
  <si>
    <t>Figura 51 – Frota de veículos leves e consumo específico</t>
  </si>
  <si>
    <t>Figura 52 – Frota de leves por tipo de motorização em anos selecionados</t>
  </si>
  <si>
    <t>FlexFuel</t>
  </si>
  <si>
    <t>Híbridos e Elétricos</t>
  </si>
  <si>
    <t>Figura 53 – Consumo energético por fonte em automóveis</t>
  </si>
  <si>
    <t xml:space="preserve">Figura 54 – Intensidade energética por modo [tep/(10⁶ t.km)] </t>
  </si>
  <si>
    <t>tep/(106 t-km)</t>
  </si>
  <si>
    <t>2015 - 2024</t>
  </si>
  <si>
    <t xml:space="preserve">Figura 55 – Atividade por modo [t.km] </t>
  </si>
  <si>
    <t xml:space="preserve">Figura 56 – Frota de caminhões por categoria (milhões de unidades) </t>
  </si>
  <si>
    <t>Figura 57 – Relação entre intensidade energética e composição da frota</t>
  </si>
  <si>
    <t>Mtkm</t>
  </si>
  <si>
    <t>Consumo de Combustível (ktep)</t>
  </si>
  <si>
    <t>Intensidade Energética (tep/Mtkm)</t>
  </si>
  <si>
    <t>Frota de semipesados e pesados (%)</t>
  </si>
  <si>
    <t>Figura 58 – Consumo de diesel e biodiesel rodoviário (bilhões litros)</t>
  </si>
  <si>
    <t>Diesel (L)</t>
  </si>
  <si>
    <t>Biodiesel (L)</t>
  </si>
  <si>
    <t>Níveis médios (%)</t>
  </si>
  <si>
    <t>Diesel Total</t>
  </si>
  <si>
    <t>Figura 59 – Consumo de combustível médio de veículos novos vendidos (com carga) (km/l)</t>
  </si>
  <si>
    <t>2015 - 2024 (% a.a.)</t>
  </si>
  <si>
    <t>Figura 60 - Evolução do ODEX</t>
  </si>
  <si>
    <t>Taxa %a.a. (2005 - 2024)</t>
  </si>
  <si>
    <t>Taxa %a.a. (2020 - 2024)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</si>
</sst>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0.0"/>
    <numFmt numFmtId="168" formatCode="_(&quot;R$ &quot;* #,##0.00_);_(&quot;R$ &quot;* \(#,##0.00\);_(&quot;R$ &quot;* &quot;-&quot;??_);_(@_)"/>
    <numFmt numFmtId="169" formatCode="#,##0.0"/>
    <numFmt numFmtId="170" formatCode="_-* #,##0.00\ _€_-;\-* #,##0.00\ _€_-;_-* &quot;-&quot;??\ _€_-;_-@_-"/>
    <numFmt numFmtId="171" formatCode="_(* #,##0_);_(* \(#,##0\);_(* &quot;-&quot;??_);_(@_)"/>
    <numFmt numFmtId="172" formatCode="#,##0_ ;\-#,##0\ "/>
    <numFmt numFmtId="173" formatCode="#,##0.0_ ;\-#,##0.0\ 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_-* #,##0.00\ &quot;€&quot;_-;\-* #,##0.00\ &quot;€&quot;_-;_-* &quot;-&quot;??\ &quot;€&quot;_-;_-@_-"/>
    <numFmt numFmtId="178" formatCode="#,##0.00\ &quot;F&quot;;[Red]\-#,##0.00\ &quot;F&quot;"/>
    <numFmt numFmtId="179" formatCode="#,##0.0_)"/>
    <numFmt numFmtId="180" formatCode="@\ *."/>
    <numFmt numFmtId="181" formatCode="\ \ \ \ \ \ \ \ \ \ @\ *."/>
    <numFmt numFmtId="182" formatCode="\ \ \ \ \ \ \ \ \ \ \ \ @\ *."/>
    <numFmt numFmtId="183" formatCode="\ \ \ \ \ \ \ \ \ \ \ \ @"/>
    <numFmt numFmtId="184" formatCode="\ \ \ \ \ \ \ \ \ \ \ \ \ @\ *."/>
    <numFmt numFmtId="185" formatCode="\ @\ *."/>
    <numFmt numFmtId="186" formatCode="\ @"/>
    <numFmt numFmtId="187" formatCode="\ \ @\ *."/>
    <numFmt numFmtId="188" formatCode="\ \ @"/>
    <numFmt numFmtId="189" formatCode="\ \ \ @\ *."/>
    <numFmt numFmtId="190" formatCode="\ \ \ @"/>
    <numFmt numFmtId="191" formatCode="\ \ \ \ @\ *."/>
    <numFmt numFmtId="192" formatCode="\ \ \ \ @"/>
    <numFmt numFmtId="193" formatCode="\ \ \ \ \ \ @\ *."/>
    <numFmt numFmtId="194" formatCode="\ \ \ \ \ \ @"/>
    <numFmt numFmtId="195" formatCode="\ \ \ \ \ \ \ @\ *."/>
    <numFmt numFmtId="196" formatCode="\ \ \ \ \ \ \ \ \ @\ *."/>
    <numFmt numFmtId="197" formatCode="\ \ \ \ \ \ \ \ \ @"/>
    <numFmt numFmtId="198" formatCode="#,##0.0_i"/>
    <numFmt numFmtId="199" formatCode="#\ ###\ ##0;&quot;-&quot;#\ ###\ ##0"/>
    <numFmt numFmtId="200" formatCode="_-* #,##0.00\ &quot;DM&quot;_-;\-* #,##0.00\ &quot;DM&quot;_-;_-* &quot;-&quot;??\ &quot;DM&quot;_-;_-@_-"/>
    <numFmt numFmtId="201" formatCode="#,##0.00\ [$€];[Red]\-#,##0.00\ [$€]"/>
    <numFmt numFmtId="202" formatCode="_(&quot;₡&quot;* #,##0.00_);_(&quot;₡&quot;* \(#,##0.00\);_(&quot;₡&quot;* &quot;-&quot;??_);_(@_)"/>
    <numFmt numFmtId="203" formatCode="0_)"/>
    <numFmt numFmtId="204" formatCode="0.0_)"/>
    <numFmt numFmtId="205" formatCode="_-* #,##0.00\ _E_s_c_._-;\-* #,##0.00\ _E_s_c_._-;_-* \-??\ _E_s_c_._-;_-@_-"/>
    <numFmt numFmtId="206" formatCode="_-* #,##0.0_-;\-* #,##0.0_-;_-* &quot;-&quot;??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Graphik Light"/>
      <family val="2"/>
    </font>
    <font>
      <b/>
      <sz val="11"/>
      <color theme="0"/>
      <name val="Calibri Light"/>
      <family val="2"/>
      <scheme val="maj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Graphik Light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b/>
      <sz val="9"/>
      <name val="Times New Roman"/>
      <family val="1"/>
    </font>
    <font>
      <u/>
      <sz val="10"/>
      <color indexed="12"/>
      <name val="MS Sans Serif"/>
      <family val="2"/>
    </font>
    <font>
      <sz val="7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7"/>
      <name val="Letter Gothic CE"/>
      <family val="3"/>
      <charset val="238"/>
    </font>
    <font>
      <sz val="10"/>
      <name val="Arial Cyr"/>
      <charset val="204"/>
    </font>
    <font>
      <sz val="11"/>
      <color indexed="9"/>
      <name val="Arial"/>
      <family val="2"/>
    </font>
    <font>
      <b/>
      <sz val="10"/>
      <color indexed="8"/>
      <name val="Helv"/>
    </font>
    <font>
      <b/>
      <sz val="11"/>
      <color indexed="52"/>
      <name val="Calibri"/>
      <family val="2"/>
    </font>
    <font>
      <u/>
      <sz val="10"/>
      <color indexed="2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6.5"/>
      <name val="Univers"/>
      <family val="2"/>
    </font>
    <font>
      <b/>
      <sz val="18"/>
      <color indexed="56"/>
      <name val="Cambria"/>
      <family val="2"/>
    </font>
    <font>
      <sz val="9.85"/>
      <color indexed="8"/>
      <name val="Times New Roman"/>
      <family val="1"/>
    </font>
    <font>
      <sz val="12"/>
      <name val="Courier"/>
      <family val="3"/>
    </font>
    <font>
      <sz val="10"/>
      <name val="MS Sans Serif"/>
      <family val="2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7"/>
      <name val="Verdana"/>
      <family val="2"/>
    </font>
    <font>
      <u/>
      <sz val="10"/>
      <color theme="10"/>
      <name val="Arial"/>
      <family val="2"/>
    </font>
    <font>
      <sz val="9"/>
      <color theme="1"/>
      <name val="Inconsolata"/>
      <family val="2"/>
    </font>
    <font>
      <sz val="9"/>
      <name val="Arial"/>
      <family val="2"/>
    </font>
    <font>
      <b/>
      <sz val="10"/>
      <color theme="0"/>
      <name val="Aptos"/>
      <family val="2"/>
    </font>
    <font>
      <sz val="11"/>
      <color theme="1"/>
      <name val="Aptos"/>
      <family val="2"/>
    </font>
    <font>
      <b/>
      <sz val="11"/>
      <color theme="1" tint="0.34998626667073579"/>
      <name val="Aptos"/>
      <family val="2"/>
    </font>
    <font>
      <sz val="9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sz val="10"/>
      <color theme="0"/>
      <name val="Aptos"/>
      <family val="2"/>
    </font>
    <font>
      <sz val="10"/>
      <color theme="1"/>
      <name val="Aptos"/>
      <family val="2"/>
    </font>
    <font>
      <b/>
      <sz val="10"/>
      <color theme="1" tint="0.34998626667073579"/>
      <name val="Aptos"/>
      <family val="2"/>
    </font>
    <font>
      <b/>
      <sz val="10"/>
      <color theme="1"/>
      <name val="Aptos"/>
      <family val="2"/>
    </font>
    <font>
      <b/>
      <vertAlign val="superscript"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rgb="FF212529"/>
      <name val="Aptos"/>
      <family val="2"/>
    </font>
    <font>
      <sz val="10"/>
      <color rgb="FF212529"/>
      <name val="Aptos"/>
      <family val="2"/>
    </font>
    <font>
      <b/>
      <sz val="10"/>
      <color theme="9" tint="-0.499984740745262"/>
      <name val="Aptos"/>
      <family val="2"/>
    </font>
    <font>
      <b/>
      <sz val="10"/>
      <color rgb="FF000000"/>
      <name val="Aptos"/>
      <family val="2"/>
    </font>
    <font>
      <u/>
      <sz val="10"/>
      <color theme="10"/>
      <name val="Aptos"/>
      <family val="2"/>
    </font>
    <font>
      <b/>
      <vertAlign val="superscript"/>
      <sz val="10"/>
      <name val="Aptos"/>
      <family val="2"/>
    </font>
    <font>
      <b/>
      <sz val="2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2" fillId="0" borderId="0">
      <alignment vertical="center"/>
    </xf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0" fontId="1" fillId="0" borderId="0"/>
    <xf numFmtId="9" fontId="1" fillId="0" borderId="0" applyFont="0" applyFill="0" applyBorder="0" applyAlignment="0" applyProtection="0"/>
    <xf numFmtId="0" fontId="14" fillId="0" borderId="0">
      <alignment vertical="top"/>
    </xf>
    <xf numFmtId="9" fontId="1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/>
    <xf numFmtId="0" fontId="1" fillId="0" borderId="0"/>
    <xf numFmtId="17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>
      <alignment vertical="top"/>
    </xf>
    <xf numFmtId="0" fontId="1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0" fontId="27" fillId="0" borderId="0"/>
    <xf numFmtId="49" fontId="27" fillId="0" borderId="0"/>
    <xf numFmtId="181" fontId="27" fillId="0" borderId="0">
      <alignment horizontal="center"/>
    </xf>
    <xf numFmtId="182" fontId="27" fillId="0" borderId="0"/>
    <xf numFmtId="183" fontId="27" fillId="0" borderId="0"/>
    <xf numFmtId="184" fontId="27" fillId="0" borderId="0"/>
    <xf numFmtId="185" fontId="44" fillId="0" borderId="0"/>
    <xf numFmtId="185" fontId="27" fillId="0" borderId="0"/>
    <xf numFmtId="185" fontId="27" fillId="0" borderId="0"/>
    <xf numFmtId="186" fontId="44" fillId="0" borderId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43" fillId="19" borderId="0" applyNumberFormat="0" applyBorder="0" applyAlignment="0" applyProtection="0"/>
    <xf numFmtId="0" fontId="23" fillId="13" borderId="0" applyNumberFormat="0" applyBorder="0" applyAlignment="0" applyProtection="0"/>
    <xf numFmtId="0" fontId="43" fillId="20" borderId="0" applyNumberFormat="0" applyBorder="0" applyAlignment="0" applyProtection="0"/>
    <xf numFmtId="0" fontId="23" fillId="14" borderId="0" applyNumberFormat="0" applyBorder="0" applyAlignment="0" applyProtection="0"/>
    <xf numFmtId="0" fontId="43" fillId="21" borderId="0" applyNumberFormat="0" applyBorder="0" applyAlignment="0" applyProtection="0"/>
    <xf numFmtId="0" fontId="23" fillId="15" borderId="0" applyNumberFormat="0" applyBorder="0" applyAlignment="0" applyProtection="0"/>
    <xf numFmtId="0" fontId="43" fillId="18" borderId="0" applyNumberFormat="0" applyBorder="0" applyAlignment="0" applyProtection="0"/>
    <xf numFmtId="0" fontId="23" fillId="16" borderId="0" applyNumberFormat="0" applyBorder="0" applyAlignment="0" applyProtection="0"/>
    <xf numFmtId="0" fontId="43" fillId="17" borderId="0" applyNumberFormat="0" applyBorder="0" applyAlignment="0" applyProtection="0"/>
    <xf numFmtId="0" fontId="23" fillId="17" borderId="0" applyNumberFormat="0" applyBorder="0" applyAlignment="0" applyProtection="0"/>
    <xf numFmtId="0" fontId="43" fillId="21" borderId="0" applyNumberFormat="0" applyBorder="0" applyAlignment="0" applyProtection="0"/>
    <xf numFmtId="0" fontId="23" fillId="18" borderId="0" applyNumberFormat="0" applyBorder="0" applyAlignment="0" applyProtection="0"/>
    <xf numFmtId="187" fontId="31" fillId="0" borderId="0"/>
    <xf numFmtId="188" fontId="44" fillId="0" borderId="0"/>
    <xf numFmtId="49" fontId="32" fillId="0" borderId="1" applyNumberFormat="0" applyFont="0" applyFill="0" applyBorder="0" applyProtection="0">
      <alignment horizontal="left" vertical="center" indent="2"/>
    </xf>
    <xf numFmtId="49" fontId="32" fillId="0" borderId="1" applyNumberFormat="0" applyFont="0" applyFill="0" applyBorder="0" applyProtection="0">
      <alignment horizontal="left" vertical="center" indent="2"/>
    </xf>
    <xf numFmtId="189" fontId="27" fillId="0" borderId="0"/>
    <xf numFmtId="190" fontId="44" fillId="0" borderId="0"/>
    <xf numFmtId="190" fontId="27" fillId="0" borderId="0"/>
    <xf numFmtId="190" fontId="27" fillId="0" borderId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2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43" fillId="17" borderId="0" applyNumberFormat="0" applyBorder="0" applyAlignment="0" applyProtection="0"/>
    <xf numFmtId="0" fontId="23" fillId="19" borderId="0" applyNumberFormat="0" applyBorder="0" applyAlignment="0" applyProtection="0"/>
    <xf numFmtId="0" fontId="43" fillId="20" borderId="0" applyNumberFormat="0" applyBorder="0" applyAlignment="0" applyProtection="0"/>
    <xf numFmtId="0" fontId="23" fillId="20" borderId="0" applyNumberFormat="0" applyBorder="0" applyAlignment="0" applyProtection="0"/>
    <xf numFmtId="0" fontId="43" fillId="24" borderId="0" applyNumberFormat="0" applyBorder="0" applyAlignment="0" applyProtection="0"/>
    <xf numFmtId="0" fontId="23" fillId="22" borderId="0" applyNumberFormat="0" applyBorder="0" applyAlignment="0" applyProtection="0"/>
    <xf numFmtId="0" fontId="43" fillId="14" borderId="0" applyNumberFormat="0" applyBorder="0" applyAlignment="0" applyProtection="0"/>
    <xf numFmtId="0" fontId="23" fillId="16" borderId="0" applyNumberFormat="0" applyBorder="0" applyAlignment="0" applyProtection="0"/>
    <xf numFmtId="0" fontId="43" fillId="17" borderId="0" applyNumberFormat="0" applyBorder="0" applyAlignment="0" applyProtection="0"/>
    <xf numFmtId="0" fontId="23" fillId="19" borderId="0" applyNumberFormat="0" applyBorder="0" applyAlignment="0" applyProtection="0"/>
    <xf numFmtId="0" fontId="43" fillId="21" borderId="0" applyNumberFormat="0" applyBorder="0" applyAlignment="0" applyProtection="0"/>
    <xf numFmtId="0" fontId="23" fillId="23" borderId="0" applyNumberFormat="0" applyBorder="0" applyAlignment="0" applyProtection="0"/>
    <xf numFmtId="191" fontId="31" fillId="0" borderId="0"/>
    <xf numFmtId="191" fontId="27" fillId="0" borderId="0"/>
    <xf numFmtId="191" fontId="27" fillId="0" borderId="0"/>
    <xf numFmtId="192" fontId="44" fillId="0" borderId="0"/>
    <xf numFmtId="49" fontId="32" fillId="0" borderId="10" applyNumberFormat="0" applyFont="0" applyFill="0" applyBorder="0" applyProtection="0">
      <alignment horizontal="left" vertical="center" indent="5"/>
    </xf>
    <xf numFmtId="0" fontId="45" fillId="0" borderId="0" applyNumberFormat="0" applyFont="0" applyFill="0" applyBorder="0" applyProtection="0">
      <alignment horizontal="left" vertical="center" indent="5"/>
    </xf>
    <xf numFmtId="49" fontId="32" fillId="0" borderId="10" applyNumberFormat="0" applyFont="0" applyFill="0" applyBorder="0" applyProtection="0">
      <alignment horizontal="left" vertical="center" indent="5"/>
    </xf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6" fillId="25" borderId="0" applyNumberFormat="0" applyBorder="0" applyAlignment="0" applyProtection="0"/>
    <xf numFmtId="0" fontId="36" fillId="20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46" fillId="17" borderId="0" applyNumberFormat="0" applyBorder="0" applyAlignment="0" applyProtection="0"/>
    <xf numFmtId="0" fontId="36" fillId="25" borderId="0" applyNumberFormat="0" applyBorder="0" applyAlignment="0" applyProtection="0"/>
    <xf numFmtId="0" fontId="46" fillId="29" borderId="0" applyNumberFormat="0" applyBorder="0" applyAlignment="0" applyProtection="0"/>
    <xf numFmtId="0" fontId="36" fillId="20" borderId="0" applyNumberFormat="0" applyBorder="0" applyAlignment="0" applyProtection="0"/>
    <xf numFmtId="0" fontId="46" fillId="23" borderId="0" applyNumberFormat="0" applyBorder="0" applyAlignment="0" applyProtection="0"/>
    <xf numFmtId="0" fontId="36" fillId="22" borderId="0" applyNumberFormat="0" applyBorder="0" applyAlignment="0" applyProtection="0"/>
    <xf numFmtId="0" fontId="46" fillId="14" borderId="0" applyNumberFormat="0" applyBorder="0" applyAlignment="0" applyProtection="0"/>
    <xf numFmtId="0" fontId="36" fillId="26" borderId="0" applyNumberFormat="0" applyBorder="0" applyAlignment="0" applyProtection="0"/>
    <xf numFmtId="0" fontId="46" fillId="17" borderId="0" applyNumberFormat="0" applyBorder="0" applyAlignment="0" applyProtection="0"/>
    <xf numFmtId="0" fontId="36" fillId="27" borderId="0" applyNumberFormat="0" applyBorder="0" applyAlignment="0" applyProtection="0"/>
    <xf numFmtId="0" fontId="46" fillId="20" borderId="0" applyNumberFormat="0" applyBorder="0" applyAlignment="0" applyProtection="0"/>
    <xf numFmtId="0" fontId="36" fillId="28" borderId="0" applyNumberFormat="0" applyBorder="0" applyAlignment="0" applyProtection="0"/>
    <xf numFmtId="193" fontId="27" fillId="0" borderId="0"/>
    <xf numFmtId="193" fontId="27" fillId="0" borderId="0">
      <alignment horizontal="center"/>
    </xf>
    <xf numFmtId="193" fontId="27" fillId="0" borderId="0">
      <alignment horizontal="center"/>
    </xf>
    <xf numFmtId="194" fontId="27" fillId="0" borderId="0">
      <alignment horizontal="center"/>
    </xf>
    <xf numFmtId="195" fontId="27" fillId="0" borderId="0">
      <alignment horizontal="center"/>
    </xf>
    <xf numFmtId="196" fontId="27" fillId="0" borderId="0"/>
    <xf numFmtId="196" fontId="27" fillId="0" borderId="0">
      <alignment horizontal="center"/>
    </xf>
    <xf numFmtId="196" fontId="27" fillId="0" borderId="0">
      <alignment horizontal="center"/>
    </xf>
    <xf numFmtId="197" fontId="27" fillId="0" borderId="0">
      <alignment horizontal="center"/>
    </xf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9" borderId="0" applyNumberFormat="0" applyBorder="0" applyAlignment="0" applyProtection="0"/>
    <xf numFmtId="4" fontId="32" fillId="33" borderId="1">
      <alignment horizontal="right" vertical="center"/>
    </xf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9" borderId="0" applyNumberFormat="0" applyBorder="0" applyAlignment="0" applyProtection="0"/>
    <xf numFmtId="1" fontId="47" fillId="0" borderId="0">
      <alignment horizontal="left"/>
      <protection locked="0"/>
    </xf>
    <xf numFmtId="0" fontId="10" fillId="0" borderId="0" applyNumberFormat="0" applyFill="0" applyBorder="0" applyAlignment="0" applyProtection="0"/>
    <xf numFmtId="0" fontId="41" fillId="34" borderId="11" applyNumberFormat="0" applyAlignment="0" applyProtection="0"/>
    <xf numFmtId="179" fontId="31" fillId="0" borderId="0" applyAlignment="0" applyProtection="0"/>
    <xf numFmtId="179" fontId="31" fillId="0" borderId="0" applyAlignment="0" applyProtection="0"/>
    <xf numFmtId="0" fontId="40" fillId="14" borderId="0" applyNumberFormat="0" applyBorder="0" applyAlignment="0" applyProtection="0"/>
    <xf numFmtId="0" fontId="48" fillId="34" borderId="12" applyNumberFormat="0" applyAlignment="0" applyProtection="0"/>
    <xf numFmtId="4" fontId="29" fillId="0" borderId="7" applyFill="0" applyBorder="0" applyProtection="0">
      <alignment horizontal="right" vertical="center"/>
    </xf>
    <xf numFmtId="0" fontId="33" fillId="0" borderId="2" applyNumberFormat="0" applyBorder="0" applyProtection="0">
      <alignment horizontal="center"/>
    </xf>
    <xf numFmtId="0" fontId="33" fillId="0" borderId="2" applyNumberFormat="0" applyBorder="0" applyProtection="0">
      <alignment horizontal="center"/>
    </xf>
    <xf numFmtId="0" fontId="33" fillId="0" borderId="2" applyNumberFormat="0" applyBorder="0" applyProtection="0">
      <alignment horizontal="center"/>
    </xf>
    <xf numFmtId="0" fontId="48" fillId="34" borderId="12" applyNumberFormat="0" applyAlignment="0" applyProtection="0"/>
    <xf numFmtId="0" fontId="38" fillId="35" borderId="1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37" borderId="0" applyNumberFormat="0" applyFont="0" applyBorder="0" applyAlignment="0" applyProtection="0"/>
    <xf numFmtId="0" fontId="8" fillId="37" borderId="0" applyNumberFormat="0" applyFont="0" applyBorder="0" applyAlignment="0" applyProtection="0"/>
    <xf numFmtId="0" fontId="39" fillId="18" borderId="12" applyNumberFormat="0" applyAlignment="0" applyProtection="0"/>
    <xf numFmtId="0" fontId="35" fillId="0" borderId="15" applyNumberFormat="0" applyFill="0" applyAlignment="0" applyProtection="0"/>
    <xf numFmtId="0" fontId="42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201" fontId="1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67" fontId="8" fillId="38" borderId="0" applyNumberFormat="0" applyFont="0" applyBorder="0" applyAlignment="0" applyProtection="0"/>
    <xf numFmtId="167" fontId="8" fillId="38" borderId="0" applyNumberFormat="0" applyFont="0" applyBorder="0" applyAlignment="0" applyProtection="0"/>
    <xf numFmtId="0" fontId="27" fillId="0" borderId="16"/>
    <xf numFmtId="0" fontId="27" fillId="0" borderId="16"/>
    <xf numFmtId="0" fontId="27" fillId="0" borderId="16"/>
    <xf numFmtId="0" fontId="49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9" fillId="18" borderId="12" applyNumberFormat="0" applyAlignment="0" applyProtection="0"/>
    <xf numFmtId="4" fontId="32" fillId="0" borderId="20">
      <alignment horizontal="right" vertical="center"/>
    </xf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14" applyNumberFormat="0" applyFill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" fontId="24" fillId="0" borderId="0" applyFont="0" applyFill="0" applyBorder="0" applyAlignment="0" applyProtection="0"/>
    <xf numFmtId="180" fontId="44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202" fontId="10" fillId="0" borderId="0" applyFont="0" applyFill="0" applyBorder="0" applyAlignment="0" applyProtection="0"/>
    <xf numFmtId="0" fontId="23" fillId="0" borderId="0"/>
    <xf numFmtId="0" fontId="56" fillId="24" borderId="0" applyNumberFormat="0" applyBorder="0" applyAlignment="0" applyProtection="0"/>
    <xf numFmtId="0" fontId="65" fillId="4" borderId="0" applyNumberFormat="0" applyBorder="0" applyAlignment="0" applyProtection="0"/>
    <xf numFmtId="0" fontId="10" fillId="0" borderId="0"/>
    <xf numFmtId="0" fontId="66" fillId="0" borderId="0"/>
    <xf numFmtId="0" fontId="66" fillId="0" borderId="0"/>
    <xf numFmtId="0" fontId="10" fillId="0" borderId="0"/>
    <xf numFmtId="0" fontId="21" fillId="0" borderId="0"/>
    <xf numFmtId="0" fontId="67" fillId="0" borderId="0"/>
    <xf numFmtId="0" fontId="1" fillId="0" borderId="0"/>
    <xf numFmtId="203" fontId="6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3" fontId="61" fillId="0" borderId="0"/>
    <xf numFmtId="203" fontId="6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4" fontId="61" fillId="0" borderId="0"/>
    <xf numFmtId="204" fontId="6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wrapText="1"/>
    </xf>
    <xf numFmtId="0" fontId="10" fillId="0" borderId="0"/>
    <xf numFmtId="0" fontId="6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4" fillId="0" borderId="0"/>
    <xf numFmtId="0" fontId="68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23" fillId="0" borderId="0"/>
    <xf numFmtId="4" fontId="32" fillId="0" borderId="1" applyFill="0" applyBorder="0" applyProtection="0">
      <alignment horizontal="right" vertical="center"/>
    </xf>
    <xf numFmtId="4" fontId="32" fillId="0" borderId="1" applyFill="0" applyBorder="0" applyProtection="0">
      <alignment horizontal="right" vertical="center"/>
    </xf>
    <xf numFmtId="49" fontId="29" fillId="0" borderId="1" applyNumberFormat="0" applyFill="0" applyBorder="0" applyProtection="0">
      <alignment horizontal="left" vertical="center"/>
    </xf>
    <xf numFmtId="49" fontId="29" fillId="0" borderId="1" applyNumberFormat="0" applyFill="0" applyBorder="0" applyProtection="0">
      <alignment horizontal="left" vertical="center"/>
    </xf>
    <xf numFmtId="0" fontId="45" fillId="36" borderId="0" applyNumberFormat="0" applyFont="0" applyBorder="0" applyAlignment="0" applyProtection="0"/>
    <xf numFmtId="0" fontId="8" fillId="4" borderId="9"/>
    <xf numFmtId="0" fontId="23" fillId="5" borderId="9" applyNumberFormat="0" applyFont="0" applyAlignment="0" applyProtection="0"/>
    <xf numFmtId="0" fontId="1" fillId="5" borderId="9" applyNumberFormat="0" applyFont="0" applyAlignment="0" applyProtection="0"/>
    <xf numFmtId="0" fontId="57" fillId="21" borderId="21" applyNumberFormat="0" applyFont="0" applyAlignment="0" applyProtection="0"/>
    <xf numFmtId="0" fontId="23" fillId="21" borderId="21" applyNumberFormat="0" applyFont="0" applyAlignment="0" applyProtection="0"/>
    <xf numFmtId="0" fontId="23" fillId="21" borderId="21" applyNumberFormat="0" applyFont="0" applyAlignment="0" applyProtection="0"/>
    <xf numFmtId="198" fontId="69" fillId="0" borderId="0" applyFill="0" applyBorder="0" applyProtection="0">
      <alignment horizontal="right"/>
    </xf>
    <xf numFmtId="49" fontId="44" fillId="0" borderId="0"/>
    <xf numFmtId="0" fontId="41" fillId="34" borderId="11" applyNumberFormat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ill="0" applyBorder="0" applyAlignment="0" applyProtection="0"/>
    <xf numFmtId="9" fontId="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22" fillId="6" borderId="8"/>
    <xf numFmtId="0" fontId="40" fillId="14" borderId="0" applyNumberFormat="0" applyBorder="0" applyAlignment="0" applyProtection="0"/>
    <xf numFmtId="170" fontId="10" fillId="0" borderId="0" applyFont="0" applyFill="0" applyBorder="0" applyAlignment="0" applyProtection="0"/>
    <xf numFmtId="0" fontId="32" fillId="36" borderId="1"/>
    <xf numFmtId="0" fontId="32" fillId="36" borderId="1"/>
    <xf numFmtId="0" fontId="54" fillId="0" borderId="0"/>
    <xf numFmtId="199" fontId="5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4" fillId="0" borderId="0">
      <alignment vertical="top"/>
    </xf>
    <xf numFmtId="0" fontId="70" fillId="0" borderId="0"/>
    <xf numFmtId="0" fontId="5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5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55" fillId="0" borderId="14" applyNumberFormat="0" applyFill="0" applyAlignment="0" applyProtection="0"/>
    <xf numFmtId="43" fontId="8" fillId="0" borderId="0" applyFont="0" applyFill="0" applyBorder="0" applyAlignment="0" applyProtection="0"/>
    <xf numFmtId="205" fontId="63" fillId="0" borderId="0" applyFill="0" applyBorder="0" applyAlignment="0" applyProtection="0"/>
    <xf numFmtId="205" fontId="63" fillId="0" borderId="0" applyFill="0" applyBorder="0" applyAlignment="0" applyProtection="0"/>
    <xf numFmtId="200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35" borderId="13" applyNumberFormat="0" applyAlignment="0" applyProtection="0"/>
    <xf numFmtId="0" fontId="24" fillId="0" borderId="0"/>
    <xf numFmtId="4" fontId="32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9" fillId="0" borderId="0">
      <alignment vertical="center"/>
    </xf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0" fontId="75" fillId="0" borderId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2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36" fillId="25" borderId="0" applyNumberFormat="0" applyBorder="0" applyAlignment="0" applyProtection="0"/>
    <xf numFmtId="0" fontId="36" fillId="20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9" borderId="0" applyNumberFormat="0" applyBorder="0" applyAlignment="0" applyProtection="0"/>
    <xf numFmtId="0" fontId="40" fillId="14" borderId="0" applyNumberFormat="0" applyBorder="0" applyAlignment="0" applyProtection="0"/>
    <xf numFmtId="0" fontId="48" fillId="34" borderId="12" applyNumberFormat="0" applyAlignment="0" applyProtection="0"/>
    <xf numFmtId="0" fontId="38" fillId="35" borderId="13" applyNumberFormat="0" applyAlignment="0" applyProtection="0"/>
    <xf numFmtId="0" fontId="12" fillId="0" borderId="0">
      <alignment vertical="center"/>
    </xf>
    <xf numFmtId="0" fontId="42" fillId="0" borderId="0" applyNumberFormat="0" applyFill="0" applyBorder="0" applyAlignment="0" applyProtection="0"/>
    <xf numFmtId="0" fontId="37" fillId="15" borderId="0" applyNumberFormat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39" fillId="18" borderId="12" applyNumberFormat="0" applyAlignment="0" applyProtection="0"/>
    <xf numFmtId="0" fontId="55" fillId="0" borderId="14" applyNumberFormat="0" applyFill="0" applyAlignment="0" applyProtection="0"/>
    <xf numFmtId="0" fontId="56" fillId="2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5" fillId="0" borderId="0"/>
    <xf numFmtId="0" fontId="7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21" borderId="21" applyNumberFormat="0" applyFont="0" applyAlignment="0" applyProtection="0"/>
    <xf numFmtId="0" fontId="10" fillId="21" borderId="21" applyNumberFormat="0" applyFont="0" applyAlignment="0" applyProtection="0"/>
    <xf numFmtId="0" fontId="41" fillId="34" borderId="11" applyNumberFormat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23" fillId="0" borderId="0"/>
    <xf numFmtId="0" fontId="1" fillId="0" borderId="0"/>
    <xf numFmtId="0" fontId="12" fillId="0" borderId="0">
      <alignment vertical="center"/>
    </xf>
    <xf numFmtId="0" fontId="23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4" fillId="0" borderId="0">
      <alignment vertical="top"/>
    </xf>
    <xf numFmtId="0" fontId="23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0" fillId="0" borderId="0">
      <alignment vertical="center"/>
    </xf>
    <xf numFmtId="0" fontId="23" fillId="0" borderId="0"/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>
      <alignment vertical="center"/>
    </xf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5" fillId="0" borderId="0" applyFont="0" applyFill="0" applyBorder="0" applyAlignment="0" applyProtection="0"/>
    <xf numFmtId="0" fontId="10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19" applyNumberFormat="0" applyFill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2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19" applyNumberFormat="0" applyFill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2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43" fontId="1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8" fillId="0" borderId="0"/>
  </cellStyleXfs>
  <cellXfs count="200">
    <xf numFmtId="0" fontId="0" fillId="0" borderId="0" xfId="0"/>
    <xf numFmtId="0" fontId="5" fillId="2" borderId="0" xfId="0" applyFont="1" applyFill="1"/>
    <xf numFmtId="0" fontId="9" fillId="0" borderId="0" xfId="0" applyFont="1"/>
    <xf numFmtId="0" fontId="6" fillId="2" borderId="6" xfId="0" applyFont="1" applyFill="1" applyBorder="1"/>
    <xf numFmtId="165" fontId="1" fillId="0" borderId="1" xfId="2" applyNumberFormat="1" applyFont="1" applyBorder="1" applyAlignment="1">
      <alignment horizontal="right"/>
    </xf>
    <xf numFmtId="0" fontId="1" fillId="0" borderId="0" xfId="0" applyFont="1"/>
    <xf numFmtId="0" fontId="11" fillId="0" borderId="0" xfId="55" applyFont="1" applyFill="1"/>
    <xf numFmtId="0" fontId="17" fillId="0" borderId="0" xfId="55" applyFont="1" applyFill="1" applyAlignment="1">
      <alignment horizontal="center"/>
    </xf>
    <xf numFmtId="10" fontId="0" fillId="0" borderId="0" xfId="2" applyNumberFormat="1" applyFont="1"/>
    <xf numFmtId="0" fontId="4" fillId="0" borderId="1" xfId="4" applyFont="1" applyBorder="1" applyAlignment="1">
      <alignment horizontal="center" vertical="center"/>
    </xf>
    <xf numFmtId="169" fontId="1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right"/>
    </xf>
    <xf numFmtId="0" fontId="11" fillId="3" borderId="0" xfId="55" applyFont="1" applyFill="1"/>
    <xf numFmtId="0" fontId="73" fillId="2" borderId="0" xfId="0" applyFont="1" applyFill="1"/>
    <xf numFmtId="0" fontId="74" fillId="0" borderId="0" xfId="0" applyFont="1"/>
    <xf numFmtId="165" fontId="2" fillId="0" borderId="1" xfId="2" applyNumberFormat="1" applyFont="1" applyBorder="1" applyAlignment="1">
      <alignment horizontal="left"/>
    </xf>
    <xf numFmtId="169" fontId="2" fillId="0" borderId="1" xfId="2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right"/>
    </xf>
    <xf numFmtId="165" fontId="1" fillId="0" borderId="1" xfId="2" applyNumberFormat="1" applyFont="1" applyFill="1" applyBorder="1" applyAlignment="1">
      <alignment horizontal="center" vertical="center"/>
    </xf>
    <xf numFmtId="0" fontId="11" fillId="2" borderId="0" xfId="55" applyFont="1" applyFill="1"/>
    <xf numFmtId="0" fontId="79" fillId="2" borderId="0" xfId="0" applyFont="1" applyFill="1"/>
    <xf numFmtId="0" fontId="80" fillId="0" borderId="0" xfId="0" applyFont="1"/>
    <xf numFmtId="0" fontId="81" fillId="0" borderId="0" xfId="55" applyFont="1" applyAlignment="1">
      <alignment horizontal="center"/>
    </xf>
    <xf numFmtId="0" fontId="82" fillId="0" borderId="0" xfId="0" applyFont="1"/>
    <xf numFmtId="0" fontId="83" fillId="2" borderId="22" xfId="0" applyFont="1" applyFill="1" applyBorder="1"/>
    <xf numFmtId="0" fontId="80" fillId="0" borderId="23" xfId="0" applyFont="1" applyBorder="1"/>
    <xf numFmtId="0" fontId="84" fillId="0" borderId="22" xfId="0" applyFont="1" applyBorder="1" applyAlignment="1">
      <alignment horizontal="right"/>
    </xf>
    <xf numFmtId="164" fontId="80" fillId="0" borderId="23" xfId="1" applyNumberFormat="1" applyFont="1" applyFill="1" applyBorder="1"/>
    <xf numFmtId="0" fontId="85" fillId="2" borderId="0" xfId="0" applyFont="1" applyFill="1"/>
    <xf numFmtId="0" fontId="86" fillId="0" borderId="0" xfId="0" applyFont="1"/>
    <xf numFmtId="0" fontId="87" fillId="0" borderId="0" xfId="55" applyFont="1" applyAlignment="1">
      <alignment horizontal="center"/>
    </xf>
    <xf numFmtId="0" fontId="79" fillId="2" borderId="2" xfId="0" applyFont="1" applyFill="1" applyBorder="1"/>
    <xf numFmtId="0" fontId="86" fillId="0" borderId="1" xfId="0" applyFont="1" applyBorder="1"/>
    <xf numFmtId="0" fontId="88" fillId="0" borderId="1" xfId="0" applyFont="1" applyBorder="1"/>
    <xf numFmtId="206" fontId="86" fillId="0" borderId="1" xfId="1" applyNumberFormat="1" applyFont="1" applyFill="1" applyBorder="1"/>
    <xf numFmtId="165" fontId="86" fillId="0" borderId="1" xfId="2" applyNumberFormat="1" applyFont="1" applyFill="1" applyBorder="1"/>
    <xf numFmtId="165" fontId="86" fillId="0" borderId="1" xfId="2" applyNumberFormat="1" applyFont="1" applyBorder="1"/>
    <xf numFmtId="0" fontId="88" fillId="0" borderId="1" xfId="0" applyFont="1" applyBorder="1" applyAlignment="1">
      <alignment horizontal="right"/>
    </xf>
    <xf numFmtId="164" fontId="86" fillId="0" borderId="1" xfId="1" applyNumberFormat="1" applyFont="1" applyBorder="1"/>
    <xf numFmtId="164" fontId="86" fillId="0" borderId="0" xfId="0" applyNumberFormat="1" applyFont="1"/>
    <xf numFmtId="165" fontId="86" fillId="0" borderId="0" xfId="2" applyNumberFormat="1" applyFont="1"/>
    <xf numFmtId="166" fontId="86" fillId="0" borderId="1" xfId="0" applyNumberFormat="1" applyFont="1" applyBorder="1"/>
    <xf numFmtId="0" fontId="86" fillId="0" borderId="0" xfId="0" applyFont="1" applyAlignment="1">
      <alignment horizontal="center"/>
    </xf>
    <xf numFmtId="10" fontId="86" fillId="0" borderId="0" xfId="2" applyNumberFormat="1" applyFont="1"/>
    <xf numFmtId="166" fontId="86" fillId="0" borderId="0" xfId="0" applyNumberFormat="1" applyFont="1"/>
    <xf numFmtId="44" fontId="86" fillId="0" borderId="1" xfId="59" applyFont="1" applyBorder="1" applyAlignment="1">
      <alignment horizontal="right"/>
    </xf>
    <xf numFmtId="0" fontId="88" fillId="0" borderId="0" xfId="0" applyFont="1" applyAlignment="1">
      <alignment horizontal="right"/>
    </xf>
    <xf numFmtId="0" fontId="86" fillId="0" borderId="1" xfId="0" applyFont="1" applyBorder="1" applyAlignment="1">
      <alignment horizontal="right"/>
    </xf>
    <xf numFmtId="167" fontId="86" fillId="0" borderId="1" xfId="0" applyNumberFormat="1" applyFont="1" applyBorder="1"/>
    <xf numFmtId="1" fontId="86" fillId="0" borderId="0" xfId="0" applyNumberFormat="1" applyFont="1"/>
    <xf numFmtId="0" fontId="88" fillId="0" borderId="1" xfId="0" applyFont="1" applyBorder="1" applyAlignment="1">
      <alignment horizontal="center"/>
    </xf>
    <xf numFmtId="9" fontId="86" fillId="0" borderId="1" xfId="2" applyFont="1" applyBorder="1"/>
    <xf numFmtId="0" fontId="90" fillId="0" borderId="1" xfId="4" applyFont="1" applyBorder="1"/>
    <xf numFmtId="0" fontId="91" fillId="0" borderId="1" xfId="4" applyFont="1" applyBorder="1"/>
    <xf numFmtId="3" fontId="90" fillId="0" borderId="1" xfId="4" applyNumberFormat="1" applyFont="1" applyBorder="1"/>
    <xf numFmtId="166" fontId="86" fillId="0" borderId="1" xfId="0" applyNumberFormat="1" applyFont="1" applyBorder="1" applyAlignment="1">
      <alignment horizontal="right"/>
    </xf>
    <xf numFmtId="164" fontId="86" fillId="0" borderId="1" xfId="1" applyNumberFormat="1" applyFont="1" applyBorder="1" applyAlignment="1">
      <alignment horizontal="right"/>
    </xf>
    <xf numFmtId="0" fontId="79" fillId="3" borderId="0" xfId="0" applyFont="1" applyFill="1"/>
    <xf numFmtId="0" fontId="86" fillId="3" borderId="0" xfId="0" applyFont="1" applyFill="1"/>
    <xf numFmtId="0" fontId="87" fillId="3" borderId="0" xfId="55" applyFont="1" applyFill="1" applyAlignment="1">
      <alignment horizontal="center"/>
    </xf>
    <xf numFmtId="0" fontId="86" fillId="3" borderId="1" xfId="0" applyFont="1" applyFill="1" applyBorder="1"/>
    <xf numFmtId="1" fontId="88" fillId="3" borderId="1" xfId="0" applyNumberFormat="1" applyFont="1" applyFill="1" applyBorder="1" applyAlignment="1">
      <alignment horizontal="right"/>
    </xf>
    <xf numFmtId="1" fontId="86" fillId="3" borderId="1" xfId="0" applyNumberFormat="1" applyFont="1" applyFill="1" applyBorder="1"/>
    <xf numFmtId="165" fontId="86" fillId="3" borderId="1" xfId="2" applyNumberFormat="1" applyFont="1" applyFill="1" applyBorder="1"/>
    <xf numFmtId="0" fontId="88" fillId="3" borderId="1" xfId="0" applyFont="1" applyFill="1" applyBorder="1" applyAlignment="1">
      <alignment horizontal="right"/>
    </xf>
    <xf numFmtId="3" fontId="86" fillId="3" borderId="1" xfId="0" applyNumberFormat="1" applyFont="1" applyFill="1" applyBorder="1"/>
    <xf numFmtId="0" fontId="88" fillId="3" borderId="1" xfId="0" applyFont="1" applyFill="1" applyBorder="1"/>
    <xf numFmtId="9" fontId="86" fillId="3" borderId="1" xfId="2" applyFont="1" applyFill="1" applyBorder="1"/>
    <xf numFmtId="0" fontId="79" fillId="2" borderId="1" xfId="0" applyFont="1" applyFill="1" applyBorder="1"/>
    <xf numFmtId="43" fontId="86" fillId="0" borderId="1" xfId="0" applyNumberFormat="1" applyFont="1" applyBorder="1"/>
    <xf numFmtId="164" fontId="86" fillId="0" borderId="1" xfId="0" applyNumberFormat="1" applyFont="1" applyBorder="1"/>
    <xf numFmtId="0" fontId="91" fillId="0" borderId="1" xfId="0" applyFont="1" applyBorder="1" applyAlignment="1" applyProtection="1">
      <alignment horizontal="left" vertical="center"/>
      <protection locked="0"/>
    </xf>
    <xf numFmtId="9" fontId="86" fillId="0" borderId="0" xfId="0" applyNumberFormat="1" applyFont="1"/>
    <xf numFmtId="0" fontId="88" fillId="0" borderId="1" xfId="0" applyFont="1" applyBorder="1" applyAlignment="1">
      <alignment horizontal="left"/>
    </xf>
    <xf numFmtId="1" fontId="86" fillId="0" borderId="1" xfId="0" applyNumberFormat="1" applyFont="1" applyBorder="1" applyAlignment="1">
      <alignment horizontal="right"/>
    </xf>
    <xf numFmtId="0" fontId="79" fillId="2" borderId="22" xfId="0" applyFont="1" applyFill="1" applyBorder="1"/>
    <xf numFmtId="0" fontId="86" fillId="0" borderId="23" xfId="0" applyFont="1" applyBorder="1"/>
    <xf numFmtId="0" fontId="88" fillId="0" borderId="22" xfId="0" applyFont="1" applyBorder="1" applyAlignment="1">
      <alignment horizontal="right"/>
    </xf>
    <xf numFmtId="0" fontId="85" fillId="0" borderId="0" xfId="0" applyFont="1"/>
    <xf numFmtId="9" fontId="86" fillId="0" borderId="0" xfId="2" applyFont="1"/>
    <xf numFmtId="164" fontId="86" fillId="0" borderId="23" xfId="1" applyNumberFormat="1" applyFont="1" applyFill="1" applyBorder="1"/>
    <xf numFmtId="0" fontId="86" fillId="0" borderId="0" xfId="0" applyFont="1" applyAlignment="1">
      <alignment horizontal="right"/>
    </xf>
    <xf numFmtId="9" fontId="86" fillId="0" borderId="23" xfId="2" applyFont="1" applyFill="1" applyBorder="1"/>
    <xf numFmtId="164" fontId="86" fillId="0" borderId="0" xfId="1" applyNumberFormat="1" applyFont="1"/>
    <xf numFmtId="0" fontId="88" fillId="0" borderId="23" xfId="0" applyFont="1" applyBorder="1"/>
    <xf numFmtId="165" fontId="86" fillId="0" borderId="1" xfId="0" applyNumberFormat="1" applyFont="1" applyBorder="1"/>
    <xf numFmtId="1" fontId="88" fillId="0" borderId="1" xfId="0" applyNumberFormat="1" applyFont="1" applyBorder="1"/>
    <xf numFmtId="172" fontId="86" fillId="0" borderId="1" xfId="1" applyNumberFormat="1" applyFont="1" applyBorder="1"/>
    <xf numFmtId="172" fontId="86" fillId="0" borderId="1" xfId="1" applyNumberFormat="1" applyFont="1" applyFill="1" applyBorder="1"/>
    <xf numFmtId="0" fontId="79" fillId="2" borderId="0" xfId="56" applyFont="1" applyFill="1"/>
    <xf numFmtId="0" fontId="90" fillId="0" borderId="0" xfId="4" applyFont="1"/>
    <xf numFmtId="0" fontId="86" fillId="0" borderId="0" xfId="56" applyFont="1"/>
    <xf numFmtId="0" fontId="79" fillId="2" borderId="2" xfId="56" applyFont="1" applyFill="1" applyBorder="1"/>
    <xf numFmtId="0" fontId="86" fillId="0" borderId="1" xfId="56" applyFont="1" applyBorder="1"/>
    <xf numFmtId="1" fontId="88" fillId="0" borderId="1" xfId="56" applyNumberFormat="1" applyFont="1" applyBorder="1"/>
    <xf numFmtId="0" fontId="88" fillId="0" borderId="1" xfId="56" applyFont="1" applyBorder="1" applyAlignment="1">
      <alignment horizontal="center"/>
    </xf>
    <xf numFmtId="173" fontId="86" fillId="0" borderId="1" xfId="57" applyNumberFormat="1" applyFont="1" applyBorder="1" applyAlignment="1"/>
    <xf numFmtId="173" fontId="86" fillId="0" borderId="1" xfId="57" applyNumberFormat="1" applyFont="1" applyFill="1" applyBorder="1" applyAlignment="1"/>
    <xf numFmtId="167" fontId="88" fillId="0" borderId="1" xfId="56" applyNumberFormat="1" applyFont="1" applyBorder="1" applyAlignment="1">
      <alignment horizontal="center"/>
    </xf>
    <xf numFmtId="167" fontId="86" fillId="0" borderId="0" xfId="56" applyNumberFormat="1" applyFont="1"/>
    <xf numFmtId="0" fontId="87" fillId="0" borderId="0" xfId="481" applyFont="1" applyAlignment="1">
      <alignment horizontal="center"/>
    </xf>
    <xf numFmtId="9" fontId="86" fillId="0" borderId="1" xfId="489" applyNumberFormat="1" applyFont="1" applyBorder="1" applyAlignment="1">
      <alignment horizontal="left"/>
    </xf>
    <xf numFmtId="165" fontId="86" fillId="0" borderId="1" xfId="2" applyNumberFormat="1" applyFont="1" applyBorder="1" applyAlignment="1">
      <alignment horizontal="right"/>
    </xf>
    <xf numFmtId="165" fontId="86" fillId="0" borderId="0" xfId="43" applyNumberFormat="1" applyFont="1"/>
    <xf numFmtId="9" fontId="86" fillId="0" borderId="1" xfId="489" applyNumberFormat="1" applyFont="1" applyBorder="1" applyAlignment="1">
      <alignment horizontal="right"/>
    </xf>
    <xf numFmtId="0" fontId="92" fillId="0" borderId="1" xfId="0" applyFont="1" applyBorder="1" applyAlignment="1">
      <alignment horizontal="left" vertical="center" wrapText="1"/>
    </xf>
    <xf numFmtId="0" fontId="93" fillId="0" borderId="1" xfId="0" applyFont="1" applyBorder="1" applyAlignment="1">
      <alignment horizontal="left" vertical="center" wrapText="1"/>
    </xf>
    <xf numFmtId="165" fontId="93" fillId="0" borderId="1" xfId="2" applyNumberFormat="1" applyFont="1" applyBorder="1" applyAlignment="1">
      <alignment horizontal="left" vertical="center" wrapText="1"/>
    </xf>
    <xf numFmtId="0" fontId="93" fillId="0" borderId="0" xfId="0" applyFont="1" applyAlignment="1">
      <alignment horizontal="left" vertical="center" wrapText="1"/>
    </xf>
    <xf numFmtId="2" fontId="93" fillId="0" borderId="0" xfId="2" applyNumberFormat="1" applyFont="1" applyBorder="1" applyAlignment="1">
      <alignment horizontal="left" vertical="center" wrapText="1"/>
    </xf>
    <xf numFmtId="3" fontId="86" fillId="0" borderId="0" xfId="2" applyNumberFormat="1" applyFont="1" applyFill="1" applyBorder="1"/>
    <xf numFmtId="0" fontId="93" fillId="0" borderId="0" xfId="0" applyFont="1" applyAlignment="1">
      <alignment horizontal="left" vertical="center" wrapText="1" indent="1"/>
    </xf>
    <xf numFmtId="0" fontId="90" fillId="0" borderId="0" xfId="0" applyFont="1"/>
    <xf numFmtId="0" fontId="86" fillId="0" borderId="0" xfId="0" applyFont="1" applyAlignment="1">
      <alignment wrapText="1"/>
    </xf>
    <xf numFmtId="0" fontId="91" fillId="0" borderId="1" xfId="0" applyFont="1" applyBorder="1" applyAlignment="1">
      <alignment horizontal="left"/>
    </xf>
    <xf numFmtId="0" fontId="90" fillId="0" borderId="1" xfId="60" applyFont="1" applyBorder="1" applyAlignment="1">
      <alignment horizontal="left"/>
    </xf>
    <xf numFmtId="0" fontId="90" fillId="0" borderId="1" xfId="60" applyFont="1" applyBorder="1" applyAlignment="1">
      <alignment horizontal="center"/>
    </xf>
    <xf numFmtId="0" fontId="90" fillId="0" borderId="3" xfId="60" applyFont="1" applyBorder="1" applyAlignment="1">
      <alignment horizontal="center"/>
    </xf>
    <xf numFmtId="0" fontId="86" fillId="0" borderId="6" xfId="0" applyFont="1" applyBorder="1"/>
    <xf numFmtId="0" fontId="90" fillId="0" borderId="1" xfId="60" applyFont="1" applyBorder="1" applyAlignment="1"/>
    <xf numFmtId="0" fontId="91" fillId="0" borderId="1" xfId="60" applyFont="1" applyBorder="1" applyAlignment="1">
      <alignment horizontal="right"/>
    </xf>
    <xf numFmtId="171" fontId="90" fillId="0" borderId="1" xfId="60" applyNumberFormat="1" applyFont="1" applyBorder="1" applyAlignment="1">
      <alignment horizontal="right"/>
    </xf>
    <xf numFmtId="0" fontId="91" fillId="0" borderId="1" xfId="60" applyFont="1" applyBorder="1" applyAlignment="1">
      <alignment horizontal="center"/>
    </xf>
    <xf numFmtId="171" fontId="90" fillId="39" borderId="1" xfId="60" applyNumberFormat="1" applyFont="1" applyFill="1" applyBorder="1" applyAlignment="1">
      <alignment horizontal="right"/>
    </xf>
    <xf numFmtId="171" fontId="86" fillId="0" borderId="0" xfId="0" applyNumberFormat="1" applyFont="1"/>
    <xf numFmtId="43" fontId="86" fillId="0" borderId="0" xfId="1" applyFont="1" applyBorder="1"/>
    <xf numFmtId="9" fontId="86" fillId="0" borderId="1" xfId="2" applyFont="1" applyFill="1" applyBorder="1"/>
    <xf numFmtId="0" fontId="86" fillId="0" borderId="2" xfId="0" applyFont="1" applyBorder="1"/>
    <xf numFmtId="0" fontId="95" fillId="0" borderId="1" xfId="0" applyFont="1" applyBorder="1" applyAlignment="1">
      <alignment vertical="center"/>
    </xf>
    <xf numFmtId="164" fontId="86" fillId="3" borderId="1" xfId="1" applyNumberFormat="1" applyFont="1" applyFill="1" applyBorder="1"/>
    <xf numFmtId="0" fontId="96" fillId="0" borderId="0" xfId="55" applyFont="1" applyAlignment="1">
      <alignment vertical="center"/>
    </xf>
    <xf numFmtId="0" fontId="86" fillId="0" borderId="0" xfId="0" applyFont="1" applyAlignment="1">
      <alignment vertical="center"/>
    </xf>
    <xf numFmtId="1" fontId="86" fillId="0" borderId="1" xfId="0" applyNumberFormat="1" applyFont="1" applyBorder="1"/>
    <xf numFmtId="0" fontId="79" fillId="2" borderId="0" xfId="0" applyFont="1" applyFill="1" applyAlignment="1">
      <alignment horizontal="right"/>
    </xf>
    <xf numFmtId="0" fontId="81" fillId="0" borderId="0" xfId="55" applyFont="1" applyFill="1" applyAlignment="1">
      <alignment horizontal="center"/>
    </xf>
    <xf numFmtId="0" fontId="83" fillId="2" borderId="6" xfId="0" applyFont="1" applyFill="1" applyBorder="1"/>
    <xf numFmtId="0" fontId="87" fillId="0" borderId="0" xfId="55" applyFont="1" applyFill="1" applyAlignment="1">
      <alignment horizontal="center"/>
    </xf>
    <xf numFmtId="0" fontId="79" fillId="2" borderId="6" xfId="0" applyFont="1" applyFill="1" applyBorder="1"/>
    <xf numFmtId="1" fontId="88" fillId="0" borderId="1" xfId="0" applyNumberFormat="1" applyFont="1" applyBorder="1" applyAlignment="1">
      <alignment horizontal="left"/>
    </xf>
    <xf numFmtId="1" fontId="88" fillId="0" borderId="1" xfId="0" applyNumberFormat="1" applyFont="1" applyBorder="1" applyAlignment="1">
      <alignment horizontal="right"/>
    </xf>
    <xf numFmtId="9" fontId="86" fillId="0" borderId="1" xfId="2" applyFont="1" applyBorder="1" applyAlignment="1">
      <alignment horizontal="right"/>
    </xf>
    <xf numFmtId="10" fontId="86" fillId="0" borderId="0" xfId="0" applyNumberFormat="1" applyFont="1"/>
    <xf numFmtId="165" fontId="86" fillId="0" borderId="0" xfId="0" applyNumberFormat="1" applyFont="1"/>
    <xf numFmtId="0" fontId="79" fillId="0" borderId="0" xfId="0" applyFont="1"/>
    <xf numFmtId="3" fontId="91" fillId="0" borderId="1" xfId="51" applyNumberFormat="1" applyFont="1" applyBorder="1">
      <alignment vertical="center"/>
    </xf>
    <xf numFmtId="3" fontId="86" fillId="0" borderId="1" xfId="0" applyNumberFormat="1" applyFont="1" applyBorder="1" applyAlignment="1">
      <alignment horizontal="right"/>
    </xf>
    <xf numFmtId="0" fontId="91" fillId="0" borderId="1" xfId="7" applyFont="1" applyBorder="1" applyAlignment="1">
      <alignment horizontal="center" vertical="center"/>
    </xf>
    <xf numFmtId="0" fontId="88" fillId="0" borderId="3" xfId="0" applyFont="1" applyBorder="1" applyAlignment="1">
      <alignment horizontal="center"/>
    </xf>
    <xf numFmtId="174" fontId="86" fillId="0" borderId="1" xfId="0" applyNumberFormat="1" applyFont="1" applyBorder="1"/>
    <xf numFmtId="0" fontId="79" fillId="2" borderId="0" xfId="0" applyFont="1" applyFill="1" applyAlignment="1">
      <alignment horizontal="center"/>
    </xf>
    <xf numFmtId="0" fontId="80" fillId="0" borderId="0" xfId="0" applyFont="1" applyAlignment="1">
      <alignment horizontal="center"/>
    </xf>
    <xf numFmtId="0" fontId="91" fillId="0" borderId="1" xfId="7" applyFont="1" applyBorder="1" applyAlignment="1">
      <alignment horizontal="center"/>
    </xf>
    <xf numFmtId="4" fontId="86" fillId="0" borderId="1" xfId="0" applyNumberFormat="1" applyFont="1" applyBorder="1" applyAlignment="1">
      <alignment horizontal="center"/>
    </xf>
    <xf numFmtId="9" fontId="86" fillId="0" borderId="1" xfId="2" applyFont="1" applyBorder="1" applyAlignment="1">
      <alignment wrapText="1"/>
    </xf>
    <xf numFmtId="0" fontId="84" fillId="0" borderId="23" xfId="0" applyFont="1" applyBorder="1"/>
    <xf numFmtId="1" fontId="80" fillId="0" borderId="23" xfId="0" applyNumberFormat="1" applyFont="1" applyBorder="1"/>
    <xf numFmtId="1" fontId="86" fillId="0" borderId="23" xfId="0" applyNumberFormat="1" applyFont="1" applyBorder="1"/>
    <xf numFmtId="4" fontId="86" fillId="0" borderId="1" xfId="0" applyNumberFormat="1" applyFont="1" applyBorder="1" applyAlignment="1">
      <alignment horizontal="right"/>
    </xf>
    <xf numFmtId="0" fontId="88" fillId="0" borderId="1" xfId="0" applyFont="1" applyBorder="1" applyAlignment="1">
      <alignment horizontal="left" wrapText="1"/>
    </xf>
    <xf numFmtId="10" fontId="86" fillId="0" borderId="1" xfId="2" applyNumberFormat="1" applyFont="1" applyBorder="1" applyAlignment="1">
      <alignment horizontal="right"/>
    </xf>
    <xf numFmtId="2" fontId="86" fillId="0" borderId="0" xfId="0" applyNumberFormat="1" applyFont="1"/>
    <xf numFmtId="165" fontId="86" fillId="0" borderId="0" xfId="2" applyNumberFormat="1" applyFont="1" applyAlignment="1">
      <alignment horizontal="right"/>
    </xf>
    <xf numFmtId="0" fontId="88" fillId="0" borderId="1" xfId="0" applyFont="1" applyBorder="1" applyAlignment="1">
      <alignment wrapText="1"/>
    </xf>
    <xf numFmtId="10" fontId="86" fillId="0" borderId="1" xfId="2" applyNumberFormat="1" applyFont="1" applyBorder="1"/>
    <xf numFmtId="10" fontId="86" fillId="0" borderId="1" xfId="2" applyNumberFormat="1" applyFont="1" applyFill="1" applyBorder="1"/>
    <xf numFmtId="4" fontId="86" fillId="0" borderId="0" xfId="0" applyNumberFormat="1" applyFont="1"/>
    <xf numFmtId="0" fontId="86" fillId="0" borderId="1" xfId="0" applyFont="1" applyBorder="1" applyAlignment="1">
      <alignment horizontal="left" wrapText="1"/>
    </xf>
    <xf numFmtId="165" fontId="86" fillId="0" borderId="1" xfId="2" applyNumberFormat="1" applyFont="1" applyFill="1" applyBorder="1" applyAlignment="1">
      <alignment horizontal="right"/>
    </xf>
    <xf numFmtId="0" fontId="86" fillId="0" borderId="1" xfId="0" applyFont="1" applyBorder="1" applyAlignment="1">
      <alignment horizontal="left"/>
    </xf>
    <xf numFmtId="165" fontId="88" fillId="0" borderId="1" xfId="2" applyNumberFormat="1" applyFont="1" applyBorder="1" applyAlignment="1">
      <alignment horizontal="center"/>
    </xf>
    <xf numFmtId="165" fontId="86" fillId="0" borderId="1" xfId="2" applyNumberFormat="1" applyFont="1" applyBorder="1" applyAlignment="1">
      <alignment horizontal="center"/>
    </xf>
    <xf numFmtId="165" fontId="86" fillId="0" borderId="1" xfId="2" applyNumberFormat="1" applyFont="1" applyFill="1" applyBorder="1" applyAlignment="1">
      <alignment horizontal="center"/>
    </xf>
    <xf numFmtId="0" fontId="91" fillId="0" borderId="1" xfId="4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3" fontId="86" fillId="0" borderId="1" xfId="2" applyNumberFormat="1" applyFont="1" applyFill="1" applyBorder="1" applyAlignment="1">
      <alignment horizontal="center" vertical="center"/>
    </xf>
    <xf numFmtId="0" fontId="91" fillId="0" borderId="23" xfId="0" applyFont="1" applyBorder="1" applyAlignment="1" applyProtection="1">
      <alignment horizontal="right" vertical="center"/>
      <protection locked="0"/>
    </xf>
    <xf numFmtId="3" fontId="90" fillId="0" borderId="23" xfId="0" applyNumberFormat="1" applyFont="1" applyBorder="1" applyAlignment="1" applyProtection="1">
      <alignment horizontal="right" vertical="center"/>
      <protection locked="0"/>
    </xf>
    <xf numFmtId="4" fontId="90" fillId="0" borderId="23" xfId="0" applyNumberFormat="1" applyFont="1" applyBorder="1" applyAlignment="1" applyProtection="1">
      <alignment horizontal="right" vertical="center"/>
      <protection locked="0"/>
    </xf>
    <xf numFmtId="9" fontId="90" fillId="0" borderId="23" xfId="2" applyFont="1" applyFill="1" applyBorder="1" applyAlignment="1" applyProtection="1">
      <alignment horizontal="right" vertical="center"/>
      <protection locked="0"/>
    </xf>
    <xf numFmtId="174" fontId="86" fillId="0" borderId="0" xfId="0" applyNumberFormat="1" applyFont="1"/>
    <xf numFmtId="2" fontId="86" fillId="0" borderId="1" xfId="0" applyNumberFormat="1" applyFont="1" applyBorder="1" applyAlignment="1">
      <alignment horizontal="center"/>
    </xf>
    <xf numFmtId="0" fontId="91" fillId="0" borderId="23" xfId="1119" applyFont="1" applyBorder="1" applyAlignment="1">
      <alignment horizontal="left"/>
    </xf>
    <xf numFmtId="0" fontId="91" fillId="0" borderId="23" xfId="1119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91" fillId="0" borderId="22" xfId="1119" applyFont="1" applyBorder="1" applyAlignment="1">
      <alignment horizontal="right" vertical="center"/>
    </xf>
    <xf numFmtId="0" fontId="91" fillId="0" borderId="23" xfId="1119" applyFont="1" applyBorder="1"/>
    <xf numFmtId="43" fontId="90" fillId="0" borderId="23" xfId="1" applyFont="1" applyFill="1" applyBorder="1"/>
    <xf numFmtId="43" fontId="90" fillId="0" borderId="23" xfId="1" applyFont="1" applyFill="1" applyBorder="1" applyAlignment="1">
      <alignment horizontal="center"/>
    </xf>
    <xf numFmtId="0" fontId="98" fillId="0" borderId="0" xfId="55" applyFont="1" applyFill="1" applyAlignment="1">
      <alignment horizontal="left"/>
    </xf>
    <xf numFmtId="0" fontId="88" fillId="0" borderId="1" xfId="0" applyFont="1" applyBorder="1" applyAlignment="1">
      <alignment horizontal="center"/>
    </xf>
    <xf numFmtId="0" fontId="94" fillId="0" borderId="0" xfId="0" applyFont="1" applyAlignment="1">
      <alignment horizontal="center" vertical="center" wrapText="1"/>
    </xf>
    <xf numFmtId="1" fontId="88" fillId="0" borderId="3" xfId="0" applyNumberFormat="1" applyFont="1" applyBorder="1" applyAlignment="1">
      <alignment horizontal="center"/>
    </xf>
    <xf numFmtId="1" fontId="88" fillId="0" borderId="4" xfId="0" applyNumberFormat="1" applyFont="1" applyBorder="1" applyAlignment="1">
      <alignment horizontal="center"/>
    </xf>
    <xf numFmtId="1" fontId="88" fillId="0" borderId="5" xfId="0" applyNumberFormat="1" applyFont="1" applyBorder="1" applyAlignment="1">
      <alignment horizontal="center"/>
    </xf>
    <xf numFmtId="165" fontId="88" fillId="0" borderId="3" xfId="2" applyNumberFormat="1" applyFont="1" applyBorder="1" applyAlignment="1">
      <alignment horizontal="center"/>
    </xf>
    <xf numFmtId="165" fontId="88" fillId="0" borderId="4" xfId="2" applyNumberFormat="1" applyFont="1" applyBorder="1" applyAlignment="1">
      <alignment horizontal="center"/>
    </xf>
    <xf numFmtId="165" fontId="88" fillId="0" borderId="5" xfId="2" applyNumberFormat="1" applyFont="1" applyBorder="1" applyAlignment="1">
      <alignment horizontal="center"/>
    </xf>
    <xf numFmtId="165" fontId="86" fillId="0" borderId="3" xfId="2" applyNumberFormat="1" applyFont="1" applyBorder="1" applyAlignment="1">
      <alignment horizontal="center"/>
    </xf>
    <xf numFmtId="165" fontId="86" fillId="0" borderId="4" xfId="2" applyNumberFormat="1" applyFont="1" applyBorder="1" applyAlignment="1">
      <alignment horizontal="center"/>
    </xf>
    <xf numFmtId="165" fontId="86" fillId="0" borderId="5" xfId="2" applyNumberFormat="1" applyFont="1" applyBorder="1" applyAlignment="1">
      <alignment horizontal="center"/>
    </xf>
    <xf numFmtId="1" fontId="88" fillId="0" borderId="0" xfId="0" applyNumberFormat="1" applyFont="1" applyAlignment="1">
      <alignment horizontal="center"/>
    </xf>
  </cellXfs>
  <cellStyles count="1120">
    <cellStyle name="%" xfId="102" xr:uid="{00000000-0005-0000-0000-000000000000}"/>
    <cellStyle name="% 2" xfId="103" xr:uid="{00000000-0005-0000-0000-000001000000}"/>
    <cellStyle name="?_x001d_?½_x000c_'ÿ-_x000a_ ÿU_x0001_?_x0005_ˆ_x0008__x0007__x0001__x0001_" xfId="104" xr:uid="{00000000-0005-0000-0000-000002000000}"/>
    <cellStyle name="?_x001d_?½_x000c_'ÿ-_x000d_ ÿU_x0001_?_x0005_ˆ_x0008__x0007__x0001__x0001_" xfId="105" xr:uid="{00000000-0005-0000-0000-000003000000}"/>
    <cellStyle name="?Q\?1@" xfId="491" xr:uid="{1DE1588A-F0EB-45B3-8EEC-C5FA4A4699EA}"/>
    <cellStyle name="0mitP" xfId="106" xr:uid="{00000000-0005-0000-0000-000004000000}"/>
    <cellStyle name="0ohneP" xfId="107" xr:uid="{00000000-0005-0000-0000-000005000000}"/>
    <cellStyle name="10mitP" xfId="108" xr:uid="{00000000-0005-0000-0000-000006000000}"/>
    <cellStyle name="12mitP" xfId="109" xr:uid="{00000000-0005-0000-0000-000007000000}"/>
    <cellStyle name="12ohneP" xfId="110" xr:uid="{00000000-0005-0000-0000-000008000000}"/>
    <cellStyle name="13mitP" xfId="111" xr:uid="{00000000-0005-0000-0000-000009000000}"/>
    <cellStyle name="1mitP" xfId="112" xr:uid="{00000000-0005-0000-0000-00000A000000}"/>
    <cellStyle name="1mitP 2" xfId="113" xr:uid="{00000000-0005-0000-0000-00000B000000}"/>
    <cellStyle name="1mitP_Fs-j1" xfId="114" xr:uid="{00000000-0005-0000-0000-00000C000000}"/>
    <cellStyle name="1ohneP" xfId="115" xr:uid="{00000000-0005-0000-0000-00000D000000}"/>
    <cellStyle name="20% - Accent1" xfId="492" xr:uid="{61E6A441-19CA-4824-BC87-FB2977B98CFA}"/>
    <cellStyle name="20% - Accent1 2" xfId="116" xr:uid="{00000000-0005-0000-0000-00000E000000}"/>
    <cellStyle name="20% - Accent2" xfId="493" xr:uid="{D025B4B4-158F-419C-9343-B04D2DE5F487}"/>
    <cellStyle name="20% - Accent2 2" xfId="117" xr:uid="{00000000-0005-0000-0000-00000F000000}"/>
    <cellStyle name="20% - Accent3" xfId="494" xr:uid="{670CA785-7CF2-4FD1-A95F-94732A7E0960}"/>
    <cellStyle name="20% - Accent3 2" xfId="118" xr:uid="{00000000-0005-0000-0000-000010000000}"/>
    <cellStyle name="20% - Accent4" xfId="495" xr:uid="{90734394-5AA8-4821-92D7-97CC38A519C2}"/>
    <cellStyle name="20% - Accent4 2" xfId="119" xr:uid="{00000000-0005-0000-0000-000011000000}"/>
    <cellStyle name="20% - Accent5" xfId="496" xr:uid="{FBB5945D-DFB8-4169-BEAE-1703A3477C9C}"/>
    <cellStyle name="20% - Accent5 2" xfId="120" xr:uid="{00000000-0005-0000-0000-000012000000}"/>
    <cellStyle name="20% - Accent6" xfId="497" xr:uid="{E171D11F-0BD6-499A-89D9-826CEB0ED06F}"/>
    <cellStyle name="20% - Accent6 2" xfId="121" xr:uid="{00000000-0005-0000-0000-000013000000}"/>
    <cellStyle name="20% - Akzent1" xfId="122" xr:uid="{00000000-0005-0000-0000-000014000000}"/>
    <cellStyle name="20% - Akzent1 2" xfId="123" xr:uid="{00000000-0005-0000-0000-000015000000}"/>
    <cellStyle name="20% - Akzent2" xfId="124" xr:uid="{00000000-0005-0000-0000-000016000000}"/>
    <cellStyle name="20% - Akzent2 2" xfId="125" xr:uid="{00000000-0005-0000-0000-000017000000}"/>
    <cellStyle name="20% - Akzent3" xfId="126" xr:uid="{00000000-0005-0000-0000-000018000000}"/>
    <cellStyle name="20% - Akzent3 2" xfId="127" xr:uid="{00000000-0005-0000-0000-000019000000}"/>
    <cellStyle name="20% - Akzent4" xfId="128" xr:uid="{00000000-0005-0000-0000-00001A000000}"/>
    <cellStyle name="20% - Akzent4 2" xfId="129" xr:uid="{00000000-0005-0000-0000-00001B000000}"/>
    <cellStyle name="20% - Akzent5" xfId="130" xr:uid="{00000000-0005-0000-0000-00001C000000}"/>
    <cellStyle name="20% - Akzent5 2" xfId="131" xr:uid="{00000000-0005-0000-0000-00001D000000}"/>
    <cellStyle name="20% - Akzent6" xfId="132" xr:uid="{00000000-0005-0000-0000-00001E000000}"/>
    <cellStyle name="20% - Akzent6 2" xfId="133" xr:uid="{00000000-0005-0000-0000-00001F000000}"/>
    <cellStyle name="2mitP" xfId="134" xr:uid="{00000000-0005-0000-0000-000020000000}"/>
    <cellStyle name="2ohneP" xfId="135" xr:uid="{00000000-0005-0000-0000-000021000000}"/>
    <cellStyle name="2x indented GHG Textfiels" xfId="136" xr:uid="{00000000-0005-0000-0000-000022000000}"/>
    <cellStyle name="2x indented GHG Textfiels 2" xfId="137" xr:uid="{00000000-0005-0000-0000-000023000000}"/>
    <cellStyle name="3mitP" xfId="138" xr:uid="{00000000-0005-0000-0000-000024000000}"/>
    <cellStyle name="3ohneP" xfId="139" xr:uid="{00000000-0005-0000-0000-000025000000}"/>
    <cellStyle name="3ohneP 2" xfId="140" xr:uid="{00000000-0005-0000-0000-000026000000}"/>
    <cellStyle name="3ohneP_R12_Fs-j33" xfId="141" xr:uid="{00000000-0005-0000-0000-000027000000}"/>
    <cellStyle name="40% - Accent1" xfId="498" xr:uid="{A0095C18-7AD7-441E-BFFB-44DD0C959322}"/>
    <cellStyle name="40% - Accent1 2" xfId="142" xr:uid="{00000000-0005-0000-0000-000028000000}"/>
    <cellStyle name="40% - Accent2" xfId="499" xr:uid="{4A1C0582-9493-4028-B636-90EF38C288C4}"/>
    <cellStyle name="40% - Accent2 2" xfId="143" xr:uid="{00000000-0005-0000-0000-000029000000}"/>
    <cellStyle name="40% - Accent3" xfId="500" xr:uid="{CBE8A54E-7D72-4FAC-9A63-AD0FE0700981}"/>
    <cellStyle name="40% - Accent3 2" xfId="144" xr:uid="{00000000-0005-0000-0000-00002A000000}"/>
    <cellStyle name="40% - Accent4" xfId="501" xr:uid="{5FC6E932-5693-42E5-A784-916F65B230AF}"/>
    <cellStyle name="40% - Accent4 2" xfId="145" xr:uid="{00000000-0005-0000-0000-00002B000000}"/>
    <cellStyle name="40% - Accent5" xfId="502" xr:uid="{2F71A574-1751-401C-932E-91D7EE8BA86B}"/>
    <cellStyle name="40% - Accent5 2" xfId="146" xr:uid="{00000000-0005-0000-0000-00002C000000}"/>
    <cellStyle name="40% - Accent6" xfId="503" xr:uid="{74F3D91C-CCC1-41DE-BBB8-D6470C86709D}"/>
    <cellStyle name="40% - Accent6 2" xfId="147" xr:uid="{00000000-0005-0000-0000-00002D000000}"/>
    <cellStyle name="40% - Akzent1" xfId="148" xr:uid="{00000000-0005-0000-0000-00002E000000}"/>
    <cellStyle name="40% - Akzent1 2" xfId="149" xr:uid="{00000000-0005-0000-0000-00002F000000}"/>
    <cellStyle name="40% - Akzent2" xfId="150" xr:uid="{00000000-0005-0000-0000-000030000000}"/>
    <cellStyle name="40% - Akzent2 2" xfId="151" xr:uid="{00000000-0005-0000-0000-000031000000}"/>
    <cellStyle name="40% - Akzent3" xfId="152" xr:uid="{00000000-0005-0000-0000-000032000000}"/>
    <cellStyle name="40% - Akzent3 2" xfId="153" xr:uid="{00000000-0005-0000-0000-000033000000}"/>
    <cellStyle name="40% - Akzent4" xfId="154" xr:uid="{00000000-0005-0000-0000-000034000000}"/>
    <cellStyle name="40% - Akzent4 2" xfId="155" xr:uid="{00000000-0005-0000-0000-000035000000}"/>
    <cellStyle name="40% - Akzent5" xfId="156" xr:uid="{00000000-0005-0000-0000-000036000000}"/>
    <cellStyle name="40% - Akzent5 2" xfId="157" xr:uid="{00000000-0005-0000-0000-000037000000}"/>
    <cellStyle name="40% - Akzent6" xfId="158" xr:uid="{00000000-0005-0000-0000-000038000000}"/>
    <cellStyle name="40% - Akzent6 2" xfId="159" xr:uid="{00000000-0005-0000-0000-000039000000}"/>
    <cellStyle name="4mitP" xfId="160" xr:uid="{00000000-0005-0000-0000-00003A000000}"/>
    <cellStyle name="4mitP 2" xfId="161" xr:uid="{00000000-0005-0000-0000-00003B000000}"/>
    <cellStyle name="4mitP_R12_Fs-j33" xfId="162" xr:uid="{00000000-0005-0000-0000-00003C000000}"/>
    <cellStyle name="4ohneP" xfId="163" xr:uid="{00000000-0005-0000-0000-00003D000000}"/>
    <cellStyle name="5x indented GHG Textfiels" xfId="164" xr:uid="{00000000-0005-0000-0000-00003E000000}"/>
    <cellStyle name="5x indented GHG Textfiels 2" xfId="165" xr:uid="{00000000-0005-0000-0000-00003F000000}"/>
    <cellStyle name="5x indented GHG Textfiels 3" xfId="166" xr:uid="{00000000-0005-0000-0000-000040000000}"/>
    <cellStyle name="60 % - Accent1 2" xfId="167" xr:uid="{00000000-0005-0000-0000-000041000000}"/>
    <cellStyle name="60 % - Accent2 2" xfId="168" xr:uid="{00000000-0005-0000-0000-000042000000}"/>
    <cellStyle name="60 % - Accent3 2" xfId="169" xr:uid="{00000000-0005-0000-0000-000043000000}"/>
    <cellStyle name="60 % - Accent4 2" xfId="170" xr:uid="{00000000-0005-0000-0000-000044000000}"/>
    <cellStyle name="60 % - Accent5 2" xfId="171" xr:uid="{00000000-0005-0000-0000-000045000000}"/>
    <cellStyle name="60 % - Accent6 2" xfId="172" xr:uid="{00000000-0005-0000-0000-000046000000}"/>
    <cellStyle name="60% - Accent1" xfId="504" xr:uid="{2B7E3BB5-13D6-4949-8AC9-3418A63689B1}"/>
    <cellStyle name="60% - Accent1 2" xfId="173" xr:uid="{00000000-0005-0000-0000-000047000000}"/>
    <cellStyle name="60% - Accent2" xfId="505" xr:uid="{544228B0-4FB0-44D0-AE88-E92C100AC2DA}"/>
    <cellStyle name="60% - Accent2 2" xfId="174" xr:uid="{00000000-0005-0000-0000-000048000000}"/>
    <cellStyle name="60% - Accent3" xfId="506" xr:uid="{E09F85CC-730B-4ACC-9088-12F61E103AD2}"/>
    <cellStyle name="60% - Accent3 2" xfId="175" xr:uid="{00000000-0005-0000-0000-000049000000}"/>
    <cellStyle name="60% - Accent4" xfId="507" xr:uid="{402B58A0-C3FB-451C-B024-08793B19578B}"/>
    <cellStyle name="60% - Accent4 2" xfId="176" xr:uid="{00000000-0005-0000-0000-00004A000000}"/>
    <cellStyle name="60% - Accent5" xfId="508" xr:uid="{49E7A19F-7CA1-4BDB-B0F9-D0F7E8904242}"/>
    <cellStyle name="60% - Accent5 2" xfId="177" xr:uid="{00000000-0005-0000-0000-00004B000000}"/>
    <cellStyle name="60% - Accent6" xfId="509" xr:uid="{8D28A22D-1465-464F-94A3-46DAEA107F7E}"/>
    <cellStyle name="60% - Accent6 2" xfId="178" xr:uid="{00000000-0005-0000-0000-00004C000000}"/>
    <cellStyle name="60% - Akzent1" xfId="179" xr:uid="{00000000-0005-0000-0000-00004D000000}"/>
    <cellStyle name="60% - Akzent1 2" xfId="180" xr:uid="{00000000-0005-0000-0000-00004E000000}"/>
    <cellStyle name="60% - Akzent2" xfId="181" xr:uid="{00000000-0005-0000-0000-00004F000000}"/>
    <cellStyle name="60% - Akzent2 2" xfId="182" xr:uid="{00000000-0005-0000-0000-000050000000}"/>
    <cellStyle name="60% - Akzent3" xfId="183" xr:uid="{00000000-0005-0000-0000-000051000000}"/>
    <cellStyle name="60% - Akzent3 2" xfId="184" xr:uid="{00000000-0005-0000-0000-000052000000}"/>
    <cellStyle name="60% - Akzent4" xfId="185" xr:uid="{00000000-0005-0000-0000-000053000000}"/>
    <cellStyle name="60% - Akzent4 2" xfId="186" xr:uid="{00000000-0005-0000-0000-000054000000}"/>
    <cellStyle name="60% - Akzent5" xfId="187" xr:uid="{00000000-0005-0000-0000-000055000000}"/>
    <cellStyle name="60% - Akzent5 2" xfId="188" xr:uid="{00000000-0005-0000-0000-000056000000}"/>
    <cellStyle name="60% - Akzent6" xfId="189" xr:uid="{00000000-0005-0000-0000-000057000000}"/>
    <cellStyle name="60% - Akzent6 2" xfId="190" xr:uid="{00000000-0005-0000-0000-000058000000}"/>
    <cellStyle name="6mitP" xfId="191" xr:uid="{00000000-0005-0000-0000-000059000000}"/>
    <cellStyle name="6mitP 2" xfId="192" xr:uid="{00000000-0005-0000-0000-00005A000000}"/>
    <cellStyle name="6mitP_R12_Fs-j33" xfId="193" xr:uid="{00000000-0005-0000-0000-00005B000000}"/>
    <cellStyle name="6ohneP" xfId="194" xr:uid="{00000000-0005-0000-0000-00005C000000}"/>
    <cellStyle name="7mitP" xfId="195" xr:uid="{00000000-0005-0000-0000-00005D000000}"/>
    <cellStyle name="9mitP" xfId="196" xr:uid="{00000000-0005-0000-0000-00005E000000}"/>
    <cellStyle name="9mitP 2" xfId="197" xr:uid="{00000000-0005-0000-0000-00005F000000}"/>
    <cellStyle name="9mitP_R14_J33" xfId="198" xr:uid="{00000000-0005-0000-0000-000060000000}"/>
    <cellStyle name="9ohneP" xfId="199" xr:uid="{00000000-0005-0000-0000-000061000000}"/>
    <cellStyle name="Accent1" xfId="510" xr:uid="{777EC528-3C03-45F2-8DE8-FF6AA3BD83EA}"/>
    <cellStyle name="Accent1 2" xfId="200" xr:uid="{00000000-0005-0000-0000-000062000000}"/>
    <cellStyle name="Accent2" xfId="511" xr:uid="{240C9DCD-71A3-4823-8012-B39CACCD5A00}"/>
    <cellStyle name="Accent2 2" xfId="201" xr:uid="{00000000-0005-0000-0000-000063000000}"/>
    <cellStyle name="Accent3" xfId="512" xr:uid="{449E2125-1D1D-4DD0-A87D-178D393407E0}"/>
    <cellStyle name="Accent3 2" xfId="202" xr:uid="{00000000-0005-0000-0000-000064000000}"/>
    <cellStyle name="Accent4" xfId="513" xr:uid="{894005E6-B16E-4A1B-99E1-BF83A8031DA3}"/>
    <cellStyle name="Accent4 2" xfId="203" xr:uid="{00000000-0005-0000-0000-000065000000}"/>
    <cellStyle name="Accent5" xfId="514" xr:uid="{E74DA13D-421A-40BF-8090-900676AF67DB}"/>
    <cellStyle name="Accent5 2" xfId="204" xr:uid="{00000000-0005-0000-0000-000066000000}"/>
    <cellStyle name="Accent6" xfId="515" xr:uid="{F0BC4187-F075-4809-AE85-DBFF4EF6319B}"/>
    <cellStyle name="Accent6 2" xfId="205" xr:uid="{00000000-0005-0000-0000-000067000000}"/>
    <cellStyle name="AggblueCels_1x" xfId="206" xr:uid="{00000000-0005-0000-0000-000068000000}"/>
    <cellStyle name="Akzent1 2" xfId="207" xr:uid="{00000000-0005-0000-0000-000069000000}"/>
    <cellStyle name="Akzent2 2" xfId="208" xr:uid="{00000000-0005-0000-0000-00006A000000}"/>
    <cellStyle name="Akzent3 2" xfId="209" xr:uid="{00000000-0005-0000-0000-00006B000000}"/>
    <cellStyle name="Akzent4 2" xfId="210" xr:uid="{00000000-0005-0000-0000-00006C000000}"/>
    <cellStyle name="Akzent5 2" xfId="211" xr:uid="{00000000-0005-0000-0000-00006D000000}"/>
    <cellStyle name="Akzent6 2" xfId="212" xr:uid="{00000000-0005-0000-0000-00006E000000}"/>
    <cellStyle name="amengestelde" xfId="213" xr:uid="{00000000-0005-0000-0000-00006F000000}"/>
    <cellStyle name="ANCLAS,REZONES Y SUS PARTES,DE FUNDICION,DE HIERRO O DE ACERO" xfId="214" xr:uid="{00000000-0005-0000-0000-000070000000}"/>
    <cellStyle name="Ausgabe 2" xfId="215" xr:uid="{00000000-0005-0000-0000-000071000000}"/>
    <cellStyle name="AZ1" xfId="216" xr:uid="{00000000-0005-0000-0000-000072000000}"/>
    <cellStyle name="AZ1 2" xfId="217" xr:uid="{00000000-0005-0000-0000-000073000000}"/>
    <cellStyle name="Bad" xfId="516" xr:uid="{05B05C1C-AE97-4692-97CF-D7C689DD4D52}"/>
    <cellStyle name="Bad 2" xfId="218" xr:uid="{00000000-0005-0000-0000-000074000000}"/>
    <cellStyle name="Berechnung 2" xfId="219" xr:uid="{00000000-0005-0000-0000-000075000000}"/>
    <cellStyle name="Bold GHG Numbers (0.00)" xfId="220" xr:uid="{00000000-0005-0000-0000-000076000000}"/>
    <cellStyle name="CABECALHO" xfId="221" xr:uid="{00000000-0005-0000-0000-000077000000}"/>
    <cellStyle name="CABECALHO 2" xfId="222" xr:uid="{00000000-0005-0000-0000-000078000000}"/>
    <cellStyle name="CABECALHO 3" xfId="223" xr:uid="{00000000-0005-0000-0000-000079000000}"/>
    <cellStyle name="Calculation" xfId="517" xr:uid="{1B20CC28-5EE7-4AEB-85FF-459FC176E5F1}"/>
    <cellStyle name="Calculation 2" xfId="224" xr:uid="{00000000-0005-0000-0000-00007A000000}"/>
    <cellStyle name="Check Cell" xfId="518" xr:uid="{A1353AB8-C423-405E-86D2-B33A80439BB5}"/>
    <cellStyle name="Check Cell 2" xfId="225" xr:uid="{00000000-0005-0000-0000-00007B000000}"/>
    <cellStyle name="Comma 2" xfId="6" xr:uid="{00000000-0005-0000-0000-00007C000000}"/>
    <cellStyle name="Comma 2 2" xfId="46" xr:uid="{00000000-0005-0000-0000-00007D000000}"/>
    <cellStyle name="Comma 2 2 2" xfId="96" xr:uid="{00000000-0005-0000-0000-00007E000000}"/>
    <cellStyle name="Comma 2 2 3" xfId="227" xr:uid="{00000000-0005-0000-0000-00007F000000}"/>
    <cellStyle name="Comma 2 3" xfId="73" xr:uid="{00000000-0005-0000-0000-000080000000}"/>
    <cellStyle name="Comma 2 3 2" xfId="228" xr:uid="{00000000-0005-0000-0000-000081000000}"/>
    <cellStyle name="Comma 2 4" xfId="84" xr:uid="{00000000-0005-0000-0000-000082000000}"/>
    <cellStyle name="Comma 2 4 2" xfId="229" xr:uid="{00000000-0005-0000-0000-000083000000}"/>
    <cellStyle name="Comma 2 5" xfId="226" xr:uid="{00000000-0005-0000-0000-000084000000}"/>
    <cellStyle name="Comma 3" xfId="230" xr:uid="{00000000-0005-0000-0000-000085000000}"/>
    <cellStyle name="Data" xfId="231" xr:uid="{00000000-0005-0000-0000-000086000000}"/>
    <cellStyle name="Data 2" xfId="232" xr:uid="{00000000-0005-0000-0000-000087000000}"/>
    <cellStyle name="Eingabe 2" xfId="233" xr:uid="{00000000-0005-0000-0000-000088000000}"/>
    <cellStyle name="Ergebnis 2" xfId="234" xr:uid="{00000000-0005-0000-0000-000089000000}"/>
    <cellStyle name="Erklärender Text 2" xfId="235" xr:uid="{00000000-0005-0000-0000-00008A000000}"/>
    <cellStyle name="Estilo 1" xfId="519" xr:uid="{58D3BE97-6113-4641-B23B-990987AB9BD6}"/>
    <cellStyle name="Estilo 1 2" xfId="774" xr:uid="{50C90F35-D4C9-438B-974C-44969E0ED4F4}"/>
    <cellStyle name="Euro" xfId="236" xr:uid="{00000000-0005-0000-0000-00008B000000}"/>
    <cellStyle name="Euro 2" xfId="237" xr:uid="{00000000-0005-0000-0000-00008C000000}"/>
    <cellStyle name="Euro 3" xfId="238" xr:uid="{00000000-0005-0000-0000-00008D000000}"/>
    <cellStyle name="Euro 4" xfId="239" xr:uid="{00000000-0005-0000-0000-00008E000000}"/>
    <cellStyle name="Euro 5" xfId="240" xr:uid="{00000000-0005-0000-0000-00008F000000}"/>
    <cellStyle name="Euro 6" xfId="241" xr:uid="{00000000-0005-0000-0000-000090000000}"/>
    <cellStyle name="Explanatory Text" xfId="520" xr:uid="{93C403B5-44A7-4131-A4B8-FCB01A895F34}"/>
    <cellStyle name="Explanatory Text 2" xfId="242" xr:uid="{00000000-0005-0000-0000-000091000000}"/>
    <cellStyle name="Formula" xfId="243" xr:uid="{00000000-0005-0000-0000-000092000000}"/>
    <cellStyle name="Formula 2" xfId="244" xr:uid="{00000000-0005-0000-0000-000093000000}"/>
    <cellStyle name="Fuss" xfId="245" xr:uid="{00000000-0005-0000-0000-000094000000}"/>
    <cellStyle name="Fuss 2" xfId="246" xr:uid="{00000000-0005-0000-0000-000095000000}"/>
    <cellStyle name="Fuss 3" xfId="247" xr:uid="{00000000-0005-0000-0000-000096000000}"/>
    <cellStyle name="Gevolgde hyperlink" xfId="248" xr:uid="{00000000-0005-0000-0000-000097000000}"/>
    <cellStyle name="Good" xfId="521" xr:uid="{7601FCFA-D481-425E-8C0B-A2559CA8CC65}"/>
    <cellStyle name="Good 2" xfId="249" xr:uid="{00000000-0005-0000-0000-000098000000}"/>
    <cellStyle name="Gut 2" xfId="250" xr:uid="{00000000-0005-0000-0000-000099000000}"/>
    <cellStyle name="Heading 1" xfId="522" xr:uid="{42D07C67-E24A-4AC7-AAB4-26B2141957DE}"/>
    <cellStyle name="Heading 1 2" xfId="251" xr:uid="{00000000-0005-0000-0000-00009A000000}"/>
    <cellStyle name="Heading 2" xfId="523" xr:uid="{8CC5819F-F956-41A0-840F-7E1A384FA37C}"/>
    <cellStyle name="Heading 2 2" xfId="252" xr:uid="{00000000-0005-0000-0000-00009B000000}"/>
    <cellStyle name="Heading 3" xfId="524" xr:uid="{5F673C73-3C7F-42EB-96DA-4BC47C499018}"/>
    <cellStyle name="Heading 3 2" xfId="253" xr:uid="{00000000-0005-0000-0000-00009C000000}"/>
    <cellStyle name="Heading 3 2 2" xfId="1021" xr:uid="{2D1A3EB1-5228-4BE3-AD3B-33DD6506A02D}"/>
    <cellStyle name="Heading 3 2 2 2" xfId="1085" xr:uid="{4806ED19-38F1-4318-BD00-78527CCD5586}"/>
    <cellStyle name="Heading 3 2 3" xfId="1079" xr:uid="{9CF34D01-D137-478B-BD83-57BB77F82C5A}"/>
    <cellStyle name="Heading 3 2 3 2" xfId="1088" xr:uid="{0A298E88-8AC7-46D1-A3B2-367D6322FB5A}"/>
    <cellStyle name="Heading 3 2 4" xfId="1083" xr:uid="{7E38AF56-EA56-40D8-A940-838100F7E545}"/>
    <cellStyle name="Heading 3 3" xfId="904" xr:uid="{1E4530E0-7771-456E-9EFB-71B45824AC0A}"/>
    <cellStyle name="Heading 3 3 2" xfId="1063" xr:uid="{DCF05E7F-6F86-4027-B547-F739C1AFC87C}"/>
    <cellStyle name="Heading 3 3 2 2" xfId="1086" xr:uid="{CBD9A007-F9F0-4EF4-963B-7C3FA14363E8}"/>
    <cellStyle name="Heading 3 3 3" xfId="1081" xr:uid="{EB252322-AB63-48C7-A1F0-F85BE59893DC}"/>
    <cellStyle name="Heading 3 3 3 2" xfId="1090" xr:uid="{E5B6D92A-C5D5-4FB6-9592-519CB9EC0261}"/>
    <cellStyle name="Heading 3 3 4" xfId="1084" xr:uid="{4CEBEE61-2D9B-4516-B485-BBA8BE4939B5}"/>
    <cellStyle name="Heading 3 4" xfId="847" xr:uid="{4E09519E-CC80-4F47-9F08-3F4D319FDCBC}"/>
    <cellStyle name="Heading 3 4 2" xfId="1078" xr:uid="{C4D3ECB2-7C70-4793-849B-AD8249AFB883}"/>
    <cellStyle name="Heading 3 4 2 2" xfId="1087" xr:uid="{694273FA-D0B4-4330-8AF6-72B4A881F37E}"/>
    <cellStyle name="Heading 3 4 3" xfId="1080" xr:uid="{B3BAC1C9-C707-4BB9-BCB7-7ABDA5A4903C}"/>
    <cellStyle name="Heading 3 4 3 2" xfId="1089" xr:uid="{AC2028C7-D674-4323-9523-73DEF8ACDDFD}"/>
    <cellStyle name="Heading 3 4 4" xfId="1082" xr:uid="{6A7228EF-071C-4A94-928A-0936D9103F04}"/>
    <cellStyle name="Heading 4" xfId="525" xr:uid="{7285FBF8-9EFE-4910-B3FD-3C2951CE0285}"/>
    <cellStyle name="Heading 4 2" xfId="254" xr:uid="{00000000-0005-0000-0000-00009D000000}"/>
    <cellStyle name="Hiperlink" xfId="55" builtinId="8"/>
    <cellStyle name="Hiperlink 2" xfId="25" xr:uid="{00000000-0005-0000-0000-00009F000000}"/>
    <cellStyle name="Hiperlink 2 2" xfId="481" xr:uid="{00000000-0005-0000-0000-0000A0000000}"/>
    <cellStyle name="Hiperlink 2 3" xfId="758" xr:uid="{96EF6C15-0671-4D3C-8FA6-C83ABDDB62B3}"/>
    <cellStyle name="Hiperlink 3" xfId="61" xr:uid="{00000000-0005-0000-0000-0000A1000000}"/>
    <cellStyle name="Hiperlink 4" xfId="255" xr:uid="{00000000-0005-0000-0000-0000A2000000}"/>
    <cellStyle name="Hiperlink Visitado 2" xfId="1092" xr:uid="{00B8E2A3-39B3-4E22-B6D3-856BBCFFFAF0}"/>
    <cellStyle name="Hipervínculo 2" xfId="256" xr:uid="{00000000-0005-0000-0000-0000A3000000}"/>
    <cellStyle name="Hyperlink 2" xfId="257" xr:uid="{00000000-0005-0000-0000-0000A4000000}"/>
    <cellStyle name="Hyperlink 2 2" xfId="526" xr:uid="{16ACCDD6-4F25-4918-B633-9D8B4CEBC535}"/>
    <cellStyle name="Hyperlink 3" xfId="258" xr:uid="{00000000-0005-0000-0000-0000A5000000}"/>
    <cellStyle name="Input" xfId="527" xr:uid="{17D17878-F837-463E-8A99-6F6217ADACAA}"/>
    <cellStyle name="Input 2" xfId="259" xr:uid="{00000000-0005-0000-0000-0000A6000000}"/>
    <cellStyle name="InputCells12_BBorder_CRFReport-template" xfId="260" xr:uid="{00000000-0005-0000-0000-0000A7000000}"/>
    <cellStyle name="Komma [0]_Blad1" xfId="261" xr:uid="{00000000-0005-0000-0000-0000A8000000}"/>
    <cellStyle name="Komma_Blad1" xfId="262" xr:uid="{00000000-0005-0000-0000-0000A9000000}"/>
    <cellStyle name="Linked Cell" xfId="528" xr:uid="{AB3265D6-CD6C-4383-A820-4372C47B3F63}"/>
    <cellStyle name="Linked Cell 2" xfId="263" xr:uid="{00000000-0005-0000-0000-0000AA000000}"/>
    <cellStyle name="Millares 10" xfId="264" xr:uid="{00000000-0005-0000-0000-0000AB000000}"/>
    <cellStyle name="Millares 10 2" xfId="265" xr:uid="{00000000-0005-0000-0000-0000AC000000}"/>
    <cellStyle name="Millares 10 2 2" xfId="266" xr:uid="{00000000-0005-0000-0000-0000AD000000}"/>
    <cellStyle name="Millares 11" xfId="267" xr:uid="{00000000-0005-0000-0000-0000AE000000}"/>
    <cellStyle name="Millares 11 2" xfId="268" xr:uid="{00000000-0005-0000-0000-0000AF000000}"/>
    <cellStyle name="Millares 11 2 2" xfId="269" xr:uid="{00000000-0005-0000-0000-0000B0000000}"/>
    <cellStyle name="Millares 12" xfId="270" xr:uid="{00000000-0005-0000-0000-0000B1000000}"/>
    <cellStyle name="Millares 13" xfId="271" xr:uid="{00000000-0005-0000-0000-0000B2000000}"/>
    <cellStyle name="Millares 13 2" xfId="272" xr:uid="{00000000-0005-0000-0000-0000B3000000}"/>
    <cellStyle name="Millares 13 2 2" xfId="273" xr:uid="{00000000-0005-0000-0000-0000B4000000}"/>
    <cellStyle name="Millares 14" xfId="274" xr:uid="{00000000-0005-0000-0000-0000B5000000}"/>
    <cellStyle name="Millares 14 2" xfId="275" xr:uid="{00000000-0005-0000-0000-0000B6000000}"/>
    <cellStyle name="Millares 14 2 2" xfId="276" xr:uid="{00000000-0005-0000-0000-0000B7000000}"/>
    <cellStyle name="Millares 18" xfId="277" xr:uid="{00000000-0005-0000-0000-0000B8000000}"/>
    <cellStyle name="Millares 18 2" xfId="278" xr:uid="{00000000-0005-0000-0000-0000B9000000}"/>
    <cellStyle name="Millares 2" xfId="279" xr:uid="{00000000-0005-0000-0000-0000BA000000}"/>
    <cellStyle name="Millares 2 2" xfId="280" xr:uid="{00000000-0005-0000-0000-0000BB000000}"/>
    <cellStyle name="Millares 2 2 2" xfId="281" xr:uid="{00000000-0005-0000-0000-0000BC000000}"/>
    <cellStyle name="Millares 2 2 2 2" xfId="282" xr:uid="{00000000-0005-0000-0000-0000BD000000}"/>
    <cellStyle name="Millares 2 2 3" xfId="283" xr:uid="{00000000-0005-0000-0000-0000BE000000}"/>
    <cellStyle name="Millares 2 3" xfId="284" xr:uid="{00000000-0005-0000-0000-0000BF000000}"/>
    <cellStyle name="Millares 2 3 2" xfId="285" xr:uid="{00000000-0005-0000-0000-0000C0000000}"/>
    <cellStyle name="Millares 2 4" xfId="286" xr:uid="{00000000-0005-0000-0000-0000C1000000}"/>
    <cellStyle name="Millares 2 4 2" xfId="287" xr:uid="{00000000-0005-0000-0000-0000C2000000}"/>
    <cellStyle name="Millares 2 5" xfId="288" xr:uid="{00000000-0005-0000-0000-0000C3000000}"/>
    <cellStyle name="Millares 3" xfId="289" xr:uid="{00000000-0005-0000-0000-0000C4000000}"/>
    <cellStyle name="Millares 3 2" xfId="290" xr:uid="{00000000-0005-0000-0000-0000C5000000}"/>
    <cellStyle name="Millares 3 2 2" xfId="291" xr:uid="{00000000-0005-0000-0000-0000C6000000}"/>
    <cellStyle name="Millares 3 2 2 2" xfId="292" xr:uid="{00000000-0005-0000-0000-0000C7000000}"/>
    <cellStyle name="Millares 3 2 3" xfId="293" xr:uid="{00000000-0005-0000-0000-0000C8000000}"/>
    <cellStyle name="Millares 3 3" xfId="294" xr:uid="{00000000-0005-0000-0000-0000C9000000}"/>
    <cellStyle name="Millares 3 3 2" xfId="295" xr:uid="{00000000-0005-0000-0000-0000CA000000}"/>
    <cellStyle name="Millares 3 4" xfId="296" xr:uid="{00000000-0005-0000-0000-0000CB000000}"/>
    <cellStyle name="Millares 3 5" xfId="297" xr:uid="{00000000-0005-0000-0000-0000CC000000}"/>
    <cellStyle name="Millares 4" xfId="298" xr:uid="{00000000-0005-0000-0000-0000CD000000}"/>
    <cellStyle name="Millares 4 2" xfId="299" xr:uid="{00000000-0005-0000-0000-0000CE000000}"/>
    <cellStyle name="Millares 6" xfId="300" xr:uid="{00000000-0005-0000-0000-0000CF000000}"/>
    <cellStyle name="Millares 6 2" xfId="301" xr:uid="{00000000-0005-0000-0000-0000D0000000}"/>
    <cellStyle name="Millares 6 2 2" xfId="302" xr:uid="{00000000-0005-0000-0000-0000D1000000}"/>
    <cellStyle name="Millares 6 2 2 2" xfId="303" xr:uid="{00000000-0005-0000-0000-0000D2000000}"/>
    <cellStyle name="Millares 6 2 3" xfId="304" xr:uid="{00000000-0005-0000-0000-0000D3000000}"/>
    <cellStyle name="Millares 6 3" xfId="305" xr:uid="{00000000-0005-0000-0000-0000D4000000}"/>
    <cellStyle name="Millares 6 3 2" xfId="306" xr:uid="{00000000-0005-0000-0000-0000D5000000}"/>
    <cellStyle name="Millares 7" xfId="307" xr:uid="{00000000-0005-0000-0000-0000D6000000}"/>
    <cellStyle name="Millares 7 2" xfId="308" xr:uid="{00000000-0005-0000-0000-0000D7000000}"/>
    <cellStyle name="Millares 7 2 2" xfId="309" xr:uid="{00000000-0005-0000-0000-0000D8000000}"/>
    <cellStyle name="Millares 7 2 2 2" xfId="310" xr:uid="{00000000-0005-0000-0000-0000D9000000}"/>
    <cellStyle name="Millares 7 2 3" xfId="311" xr:uid="{00000000-0005-0000-0000-0000DA000000}"/>
    <cellStyle name="Millares 7 3" xfId="312" xr:uid="{00000000-0005-0000-0000-0000DB000000}"/>
    <cellStyle name="Millares 7 3 2" xfId="313" xr:uid="{00000000-0005-0000-0000-0000DC000000}"/>
    <cellStyle name="Millares 8" xfId="314" xr:uid="{00000000-0005-0000-0000-0000DD000000}"/>
    <cellStyle name="Millares 8 2" xfId="315" xr:uid="{00000000-0005-0000-0000-0000DE000000}"/>
    <cellStyle name="Millares 8 2 2" xfId="316" xr:uid="{00000000-0005-0000-0000-0000DF000000}"/>
    <cellStyle name="Millares 9" xfId="317" xr:uid="{00000000-0005-0000-0000-0000E0000000}"/>
    <cellStyle name="Millares 9 2" xfId="318" xr:uid="{00000000-0005-0000-0000-0000E1000000}"/>
    <cellStyle name="Millares 9 2 2" xfId="319" xr:uid="{00000000-0005-0000-0000-0000E2000000}"/>
    <cellStyle name="Milliers 2" xfId="320" xr:uid="{00000000-0005-0000-0000-0000E3000000}"/>
    <cellStyle name="Milliers 2 2" xfId="321" xr:uid="{00000000-0005-0000-0000-0000E4000000}"/>
    <cellStyle name="Milliers 2 3" xfId="322" xr:uid="{00000000-0005-0000-0000-0000E5000000}"/>
    <cellStyle name="Milliers 2 4" xfId="323" xr:uid="{00000000-0005-0000-0000-0000E6000000}"/>
    <cellStyle name="Milliers 2 5" xfId="324" xr:uid="{00000000-0005-0000-0000-0000E7000000}"/>
    <cellStyle name="Milliers 3" xfId="325" xr:uid="{00000000-0005-0000-0000-0000E8000000}"/>
    <cellStyle name="mitP" xfId="326" xr:uid="{00000000-0005-0000-0000-0000E9000000}"/>
    <cellStyle name="Moeda" xfId="59" builtinId="4"/>
    <cellStyle name="Moeda 2" xfId="17" xr:uid="{00000000-0005-0000-0000-0000EB000000}"/>
    <cellStyle name="Moeda 2 2" xfId="26" xr:uid="{00000000-0005-0000-0000-0000EC000000}"/>
    <cellStyle name="Moeda 2 3" xfId="328" xr:uid="{00000000-0005-0000-0000-0000ED000000}"/>
    <cellStyle name="Moeda 2 4" xfId="489" xr:uid="{83F5D719-FC94-4CF6-ADE5-0663A0A6811D}"/>
    <cellStyle name="Moeda 3" xfId="98" xr:uid="{00000000-0005-0000-0000-0000EE000000}"/>
    <cellStyle name="Moeda 4" xfId="327" xr:uid="{00000000-0005-0000-0000-0000EF000000}"/>
    <cellStyle name="Moneda 2" xfId="329" xr:uid="{00000000-0005-0000-0000-0000F0000000}"/>
    <cellStyle name="Motif" xfId="330" xr:uid="{00000000-0005-0000-0000-0000F1000000}"/>
    <cellStyle name="Neutral" xfId="529" xr:uid="{3C286E98-4A45-4023-9725-F4BB89DD88BF}"/>
    <cellStyle name="Neutral 2" xfId="331" xr:uid="{00000000-0005-0000-0000-0000F2000000}"/>
    <cellStyle name="Neutre 2" xfId="332" xr:uid="{00000000-0005-0000-0000-0000F3000000}"/>
    <cellStyle name="Normal" xfId="0" builtinId="0"/>
    <cellStyle name="Normal 10" xfId="333" xr:uid="{00000000-0005-0000-0000-0000F5000000}"/>
    <cellStyle name="Normal 10 2" xfId="488" xr:uid="{00000000-0005-0000-0000-0000F6000000}"/>
    <cellStyle name="Normal 10 2 2" xfId="530" xr:uid="{087C51E8-010C-44EB-9C8A-D45F3DE54EF7}"/>
    <cellStyle name="Normal 10 3" xfId="775" xr:uid="{80718DAA-37D6-4D52-A359-62BE8CE4D415}"/>
    <cellStyle name="Normal 10 3 2" xfId="880" xr:uid="{F89E5E89-D439-4D0A-A5B5-09575F694919}"/>
    <cellStyle name="Normal 10 3 2 2" xfId="1039" xr:uid="{FC9D7FAE-67EC-4A52-B7AB-24B09FE352A3}"/>
    <cellStyle name="Normal 10 3 3" xfId="959" xr:uid="{B49991CF-90DE-480D-9C48-69492A02A440}"/>
    <cellStyle name="Normal 10 4" xfId="840" xr:uid="{F5E22FD5-0854-492C-8668-E4C90550A3B9}"/>
    <cellStyle name="Normal 10 4 2" xfId="998" xr:uid="{47149C29-239E-4CCF-A0B9-448C88A5BBD6}"/>
    <cellStyle name="Normal 10 5" xfId="919" xr:uid="{87DC95E5-8EC0-4EED-87C7-1BA1E56183BC}"/>
    <cellStyle name="Normal 10 6" xfId="649" xr:uid="{59429AC3-E6FD-4AE4-8B41-9EA893D596C4}"/>
    <cellStyle name="Normal 11" xfId="334" xr:uid="{00000000-0005-0000-0000-0000F7000000}"/>
    <cellStyle name="Normal 11 2" xfId="335" xr:uid="{00000000-0005-0000-0000-0000F8000000}"/>
    <cellStyle name="Normal 11 2 2" xfId="532" xr:uid="{0FD6EA78-E4DA-4F6D-BF0A-01959363DCE7}"/>
    <cellStyle name="Normal 11 3" xfId="776" xr:uid="{3A63CAD6-F77B-4857-A3B9-AFFC5621FFA1}"/>
    <cellStyle name="Normal 11 3 2" xfId="881" xr:uid="{8A1F35CF-D244-4A1D-BC36-2E11757B0062}"/>
    <cellStyle name="Normal 11 3 2 2" xfId="1040" xr:uid="{EB8953F1-5335-4303-B3AE-DE01CC067D4E}"/>
    <cellStyle name="Normal 11 3 3" xfId="960" xr:uid="{49536B3D-7357-43C5-B133-CCEACC87D049}"/>
    <cellStyle name="Normal 11 4" xfId="841" xr:uid="{271B4684-6171-42A4-9B65-19B6751AA784}"/>
    <cellStyle name="Normal 11 4 2" xfId="999" xr:uid="{46D99AFC-9F66-497C-8330-340C34810C47}"/>
    <cellStyle name="Normal 11 5" xfId="920" xr:uid="{6565E274-47FC-4AB2-9107-2867F981DDCA}"/>
    <cellStyle name="Normal 11 6" xfId="650" xr:uid="{F6AFA620-7E6D-4253-AEE2-6FA023EB9DA8}"/>
    <cellStyle name="Normal 11 7" xfId="531" xr:uid="{768FB9FE-4F3B-4BF9-A7D7-E6F7BA25F2FB}"/>
    <cellStyle name="Normal 12" xfId="336" xr:uid="{00000000-0005-0000-0000-0000F9000000}"/>
    <cellStyle name="Normal 12 2" xfId="533" xr:uid="{A8B71ADF-E0F1-4FF1-8D1B-227AABEA94CD}"/>
    <cellStyle name="Normal 12 3" xfId="777" xr:uid="{C0793542-F1B8-4EB4-AFF6-AF194C99EE05}"/>
    <cellStyle name="Normal 12 3 2" xfId="882" xr:uid="{39BCF121-14CF-4275-9B55-F38E1C6CA1CA}"/>
    <cellStyle name="Normal 12 3 2 2" xfId="1041" xr:uid="{4800E9BF-947B-422C-B4EA-8D8055BC6F6A}"/>
    <cellStyle name="Normal 12 3 3" xfId="961" xr:uid="{E6CAAAB1-3BAC-4BAD-A2AE-AD103546655F}"/>
    <cellStyle name="Normal 12 4" xfId="842" xr:uid="{F92E59A1-15A7-41A9-A331-B55568672079}"/>
    <cellStyle name="Normal 12 4 2" xfId="1000" xr:uid="{C1A2FE9D-74BB-412F-9024-2A7A7753C42C}"/>
    <cellStyle name="Normal 12 5" xfId="921" xr:uid="{F8DE341D-FEE1-4792-9EA4-533DB3EECDE6}"/>
    <cellStyle name="Normal 12 6" xfId="651" xr:uid="{3BD3B316-B94F-43CF-95FA-B34FA63F3F26}"/>
    <cellStyle name="Normal 13" xfId="337" xr:uid="{00000000-0005-0000-0000-0000FA000000}"/>
    <cellStyle name="Normal 13 2" xfId="535" xr:uid="{4BFF393B-091B-47F8-B8BE-0DD69AAF658B}"/>
    <cellStyle name="Normal 13 3" xfId="778" xr:uid="{43C98ED2-D4EB-4BCE-9999-F00D85AACF95}"/>
    <cellStyle name="Normal 13 3 2" xfId="883" xr:uid="{7B9FAE67-E752-45EA-A10E-CDDD4EF634F1}"/>
    <cellStyle name="Normal 13 3 2 2" xfId="1042" xr:uid="{AADD9FA9-C720-427F-95A5-54513F70EB8E}"/>
    <cellStyle name="Normal 13 3 3" xfId="962" xr:uid="{864F1B09-CAA0-42DD-8A5F-185A8B7F461B}"/>
    <cellStyle name="Normal 13 4" xfId="843" xr:uid="{2E1040B2-654C-4DA4-8749-8CC52A3EB4C9}"/>
    <cellStyle name="Normal 13 4 2" xfId="1001" xr:uid="{10C5AF4B-B5CC-4804-8389-C265D44A1588}"/>
    <cellStyle name="Normal 13 5" xfId="922" xr:uid="{692F4FD8-3B0B-473F-944A-657A0D3F0F43}"/>
    <cellStyle name="Normal 13 6" xfId="652" xr:uid="{5D1849BC-6285-4089-903C-5E52F2F5661E}"/>
    <cellStyle name="Normal 13 7" xfId="534" xr:uid="{95C21AFA-4895-4312-8DBA-182E976754D0}"/>
    <cellStyle name="Normal 14" xfId="338" xr:uid="{00000000-0005-0000-0000-0000FB000000}"/>
    <cellStyle name="Normal 14 2" xfId="537" xr:uid="{28D04D1F-06B2-40E3-885C-8565127738D5}"/>
    <cellStyle name="Normal 14 3" xfId="779" xr:uid="{B346810C-50F7-4775-83E0-4E4A24F13B44}"/>
    <cellStyle name="Normal 14 3 2" xfId="884" xr:uid="{5D29E9BC-B917-434E-BDA3-4A6E7730894F}"/>
    <cellStyle name="Normal 14 3 2 2" xfId="1043" xr:uid="{348A3345-1A01-4037-A4F7-A7B409274661}"/>
    <cellStyle name="Normal 14 3 3" xfId="963" xr:uid="{30BD6340-4B2E-41C4-A8C5-FEAEA54243E0}"/>
    <cellStyle name="Normal 14 4" xfId="844" xr:uid="{6D8A13D8-F347-421E-93D9-41C7632130C8}"/>
    <cellStyle name="Normal 14 4 2" xfId="1002" xr:uid="{2B232199-4D76-4991-933B-A4F02DABF57E}"/>
    <cellStyle name="Normal 14 5" xfId="923" xr:uid="{84E43B7D-1D6C-4956-AE84-0D8821D296F1}"/>
    <cellStyle name="Normal 14 6" xfId="653" xr:uid="{807338B3-2D50-4F7E-B233-B8B3699B5F64}"/>
    <cellStyle name="Normal 14 7" xfId="536" xr:uid="{103CBEFF-6173-4565-B7F7-40FA7ED062C2}"/>
    <cellStyle name="Normal 142" xfId="339" xr:uid="{00000000-0005-0000-0000-0000FC000000}"/>
    <cellStyle name="Normal 15" xfId="56" xr:uid="{00000000-0005-0000-0000-0000FD000000}"/>
    <cellStyle name="Normal 15 2" xfId="539" xr:uid="{286540F7-57F6-4138-B140-0C7A788DDB17}"/>
    <cellStyle name="Normal 15 3" xfId="780" xr:uid="{AFA9FF93-413E-4412-BC1F-4985F597107C}"/>
    <cellStyle name="Normal 15 3 2" xfId="885" xr:uid="{5B0AA61B-4E9C-4275-AB40-A11D61093603}"/>
    <cellStyle name="Normal 15 3 2 2" xfId="1044" xr:uid="{DEF972CE-79A3-4A5C-9817-CFA70E60902D}"/>
    <cellStyle name="Normal 15 3 3" xfId="964" xr:uid="{15A5DEFA-2AE7-4E47-AA4E-15CAC3B15036}"/>
    <cellStyle name="Normal 15 4" xfId="845" xr:uid="{0D18929D-68D6-4976-9773-CC35F9B82236}"/>
    <cellStyle name="Normal 15 4 2" xfId="1003" xr:uid="{5BA9C404-5573-4BF8-9293-796154AA9F15}"/>
    <cellStyle name="Normal 15 5" xfId="924" xr:uid="{3137DE93-A9E9-4FAA-8A6F-8E872347C04C}"/>
    <cellStyle name="Normal 15 6" xfId="654" xr:uid="{396CF083-B253-45A5-874D-DC76F282FE8D}"/>
    <cellStyle name="Normal 15 7" xfId="538" xr:uid="{30C4D834-4220-4A90-8DA8-27A3554CF137}"/>
    <cellStyle name="Normal 16" xfId="60" xr:uid="{00000000-0005-0000-0000-0000FE000000}"/>
    <cellStyle name="Normal 16 2" xfId="483" xr:uid="{00000000-0005-0000-0000-0000FF000000}"/>
    <cellStyle name="Normal 16 2 2" xfId="541" xr:uid="{E1790E8D-503C-4AD0-B35C-059038AE9A22}"/>
    <cellStyle name="Normal 16 3" xfId="781" xr:uid="{BBE4F880-9BFA-4C47-A750-16A1A84E62A1}"/>
    <cellStyle name="Normal 16 3 2" xfId="886" xr:uid="{77CC6248-9156-41D5-9FE0-1F441A90EE4D}"/>
    <cellStyle name="Normal 16 3 2 2" xfId="1045" xr:uid="{DB3ADEB1-AD64-49C3-A0AC-1B4FCC65538B}"/>
    <cellStyle name="Normal 16 3 3" xfId="965" xr:uid="{26886664-9C82-4677-99D1-C592CA58FD00}"/>
    <cellStyle name="Normal 16 4" xfId="846" xr:uid="{052B52C8-DBEF-41A2-AE06-AAD6009FA130}"/>
    <cellStyle name="Normal 16 4 2" xfId="1004" xr:uid="{B37CD4EA-65D5-4973-865D-7A36B569CE37}"/>
    <cellStyle name="Normal 16 5" xfId="925" xr:uid="{AB53094A-D1C8-4465-AA8C-A63D144EB9AC}"/>
    <cellStyle name="Normal 16 6" xfId="655" xr:uid="{F41C15A6-4A3D-4A89-8A75-DF800C89713A}"/>
    <cellStyle name="Normal 16 7" xfId="540" xr:uid="{830AE999-1812-401A-A139-436401F35085}"/>
    <cellStyle name="Normal 17" xfId="542" xr:uid="{1A4C01F4-F86D-47AB-8395-7ACFD434C3F8}"/>
    <cellStyle name="Normal 17 2" xfId="543" xr:uid="{42007EF6-0329-4F2B-8A2B-82FF6C012640}"/>
    <cellStyle name="Normal 17 3" xfId="656" xr:uid="{51B1AFA4-DFFC-4A1F-852A-3868EF5B3668}"/>
    <cellStyle name="Normal 18" xfId="544" xr:uid="{F5B23CB8-D998-43A1-9864-015C503DAF7B}"/>
    <cellStyle name="Normal 18 2" xfId="545" xr:uid="{8B76A71B-83B5-4477-81BF-AEFCD908D899}"/>
    <cellStyle name="Normal 19" xfId="340" xr:uid="{00000000-0005-0000-0000-000000010000}"/>
    <cellStyle name="Normal 19 2" xfId="547" xr:uid="{AD49BF7F-F77B-4CB0-B8D9-F5E89CE5E96C}"/>
    <cellStyle name="Normal 19 3" xfId="546" xr:uid="{8749B0F6-117A-4014-AC88-DAA9D63F623D}"/>
    <cellStyle name="Normal 2" xfId="3" xr:uid="{00000000-0005-0000-0000-000001010000}"/>
    <cellStyle name="Normal 2 10" xfId="341" xr:uid="{00000000-0005-0000-0000-000002010000}"/>
    <cellStyle name="Normal 2 11" xfId="342" xr:uid="{00000000-0005-0000-0000-000003010000}"/>
    <cellStyle name="Normal 2 12" xfId="343" xr:uid="{00000000-0005-0000-0000-000004010000}"/>
    <cellStyle name="Normal 2 13" xfId="344" xr:uid="{00000000-0005-0000-0000-000005010000}"/>
    <cellStyle name="Normal 2 13 2" xfId="759" xr:uid="{668E40BA-5EE2-475A-86B2-4EF4CB746564}"/>
    <cellStyle name="Normal 2 14" xfId="345" xr:uid="{00000000-0005-0000-0000-000006010000}"/>
    <cellStyle name="Normal 2 14 2" xfId="54" xr:uid="{00000000-0005-0000-0000-000007010000}"/>
    <cellStyle name="Normal 2 14 2 2" xfId="346" xr:uid="{00000000-0005-0000-0000-000008010000}"/>
    <cellStyle name="Normal 2 14 3" xfId="879" xr:uid="{AA27ECE2-D46C-41F3-8C51-9AB8A5D6A3AB}"/>
    <cellStyle name="Normal 2 14 3 2" xfId="1038" xr:uid="{851793C1-D273-4494-BD1A-9C30EABD2168}"/>
    <cellStyle name="Normal 2 14 4" xfId="958" xr:uid="{49435819-817C-4701-986A-95A2AF388D7F}"/>
    <cellStyle name="Normal 2 14 5" xfId="773" xr:uid="{420B4B07-F6A6-4916-8A09-2C69574804C2}"/>
    <cellStyle name="Normal 2 15" xfId="347" xr:uid="{00000000-0005-0000-0000-000009010000}"/>
    <cellStyle name="Normal 2 15 2" xfId="997" xr:uid="{1101051D-7464-416D-9E27-83732475A6AD}"/>
    <cellStyle name="Normal 2 15 3" xfId="839" xr:uid="{652BBB61-3811-47E8-98C6-0448E8F15ADB}"/>
    <cellStyle name="Normal 2 16" xfId="348" xr:uid="{00000000-0005-0000-0000-00000A010000}"/>
    <cellStyle name="Normal 2 17" xfId="349" xr:uid="{00000000-0005-0000-0000-00000B010000}"/>
    <cellStyle name="Normal 2 18" xfId="350" xr:uid="{00000000-0005-0000-0000-00000C010000}"/>
    <cellStyle name="Normal 2 2" xfId="4" xr:uid="{00000000-0005-0000-0000-00000D010000}"/>
    <cellStyle name="Normal 2 2 10" xfId="548" xr:uid="{96B4AED8-69DF-4F2F-B6C3-66D439954765}"/>
    <cellStyle name="Normal 2 2 2" xfId="351" xr:uid="{00000000-0005-0000-0000-00000E010000}"/>
    <cellStyle name="Normal 2 2 2 2" xfId="549" xr:uid="{D38F157A-8255-4BF4-9ED8-38493A80F8FE}"/>
    <cellStyle name="Normal 2 2 2 2 2" xfId="672" xr:uid="{BD1D8582-346B-4B28-AF30-50D582625291}"/>
    <cellStyle name="Normal 2 2 2 2 2 2" xfId="789" xr:uid="{70B7F3A4-B301-4B70-80CE-B01465F2F685}"/>
    <cellStyle name="Normal 2 2 2 2 2 2 2" xfId="893" xr:uid="{C872AF4F-2822-49F0-B61A-749B52A70706}"/>
    <cellStyle name="Normal 2 2 2 2 2 2 2 2" xfId="1052" xr:uid="{A991E63D-B098-4020-8690-949FC204C815}"/>
    <cellStyle name="Normal 2 2 2 2 2 2 3" xfId="972" xr:uid="{334AD046-AA19-4019-8F29-7B10E5E4E65D}"/>
    <cellStyle name="Normal 2 2 2 2 2 3" xfId="854" xr:uid="{8F5F5382-E3EF-40AC-955B-432E6B19EDDF}"/>
    <cellStyle name="Normal 2 2 2 2 2 3 2" xfId="1011" xr:uid="{E7D6454F-24E5-4DC9-BF23-139013257707}"/>
    <cellStyle name="Normal 2 2 2 2 2 4" xfId="932" xr:uid="{CC064736-8965-4F6D-B135-6822C7EC314D}"/>
    <cellStyle name="Normal 2 2 2 2 3" xfId="52" xr:uid="{00000000-0005-0000-0000-00000F010000}"/>
    <cellStyle name="Normal 2 2 2 2 4" xfId="671" xr:uid="{CA4018F1-FAB0-4FC5-B467-D071B8DA3D33}"/>
    <cellStyle name="Normal 2 2 2 2_Matriz Final 2010 v09f" xfId="673" xr:uid="{97AAB36A-27E6-4BCA-B923-37A13963CF17}"/>
    <cellStyle name="Normal 2 2 2 3" xfId="674" xr:uid="{ACC597DF-C97D-4369-B7D8-4D263F6F42EF}"/>
    <cellStyle name="Normal 2 2 2 3 2" xfId="790" xr:uid="{8D0D4AB8-40D1-426D-9E78-81B24C576F34}"/>
    <cellStyle name="Normal 2 2 2 3 2 2" xfId="894" xr:uid="{8AACD0D2-B399-4C43-AD71-7F7888D06115}"/>
    <cellStyle name="Normal 2 2 2 3 2 2 2" xfId="1053" xr:uid="{53ED2F1A-33DC-4435-962F-233B25131BE0}"/>
    <cellStyle name="Normal 2 2 2 3 2 3" xfId="973" xr:uid="{8EDA98DB-5EC2-42BA-AC7A-275E7BD17B15}"/>
    <cellStyle name="Normal 2 2 2 3 3" xfId="855" xr:uid="{DF019298-1197-448A-96CF-76809AA2871F}"/>
    <cellStyle name="Normal 2 2 2 3 3 2" xfId="1012" xr:uid="{9BEB4692-A929-4171-9784-5B32A83348FA}"/>
    <cellStyle name="Normal 2 2 2 3 4" xfId="933" xr:uid="{4BCC6C01-A36A-44F9-ACE9-71BAF2F2DA8D}"/>
    <cellStyle name="Normal 2 2 2 4" xfId="675" xr:uid="{FE3B5D2B-0B4D-40CF-994B-98AF3AD82084}"/>
    <cellStyle name="Normal 2 2 2 4 2" xfId="791" xr:uid="{72612AD7-AE1E-4DA5-9260-FDB63D14C588}"/>
    <cellStyle name="Normal 2 2 2 4 2 2" xfId="895" xr:uid="{17DFB037-3D6E-4305-82B0-966E7E367F45}"/>
    <cellStyle name="Normal 2 2 2 4 2 2 2" xfId="1054" xr:uid="{D947961B-DF7F-409D-BC96-F7EDA611F866}"/>
    <cellStyle name="Normal 2 2 2 4 2 3" xfId="974" xr:uid="{12ADB26A-CF50-4680-BC45-F775ACADF9BE}"/>
    <cellStyle name="Normal 2 2 2 4 3" xfId="856" xr:uid="{A6F34D58-F6EC-425F-9B8C-ADBCB1E08F68}"/>
    <cellStyle name="Normal 2 2 2 4 3 2" xfId="1013" xr:uid="{86FCD882-9207-4DE4-B2BF-A56B942649E3}"/>
    <cellStyle name="Normal 2 2 2 4 4" xfId="934" xr:uid="{B0A0C4CF-B4A2-4951-A4F7-E4F96D47F1EB}"/>
    <cellStyle name="Normal 2 2 2 5" xfId="788" xr:uid="{512254E7-0ED9-4028-9F7B-A6AB8C24EEBF}"/>
    <cellStyle name="Normal 2 2 2 5 2" xfId="892" xr:uid="{8E3B6B72-69BE-45E4-BAC9-E94955712C4D}"/>
    <cellStyle name="Normal 2 2 2 5 2 2" xfId="1051" xr:uid="{4D972618-0DB5-4C70-95B6-EFDAA6FE3545}"/>
    <cellStyle name="Normal 2 2 2 5 3" xfId="971" xr:uid="{63C51C62-F7CB-490D-B6E0-92C627BDD265}"/>
    <cellStyle name="Normal 2 2 2 6" xfId="853" xr:uid="{C40562D3-E6DF-434E-8A52-D204A320A67A}"/>
    <cellStyle name="Normal 2 2 2 6 2" xfId="1010" xr:uid="{34A73378-2D36-4C78-803B-68F6AE648AC5}"/>
    <cellStyle name="Normal 2 2 2 7" xfId="931" xr:uid="{9391CEF8-1C2D-464A-9D2E-EC8BE137F0BE}"/>
    <cellStyle name="Normal 2 2 2 8" xfId="670" xr:uid="{975F9928-D6CF-46DF-9FF7-891D7BFF3F63}"/>
    <cellStyle name="Normal 2 2 2_Matriz Final 2010 v09f" xfId="676" xr:uid="{DBEB5517-44BB-4CC4-93BB-4ACBC15C7361}"/>
    <cellStyle name="Normal 2 2 3" xfId="677" xr:uid="{7467D1C6-1345-414E-B52E-C146064DD434}"/>
    <cellStyle name="Normal 2 2 3 2" xfId="678" xr:uid="{13A46877-2A03-483E-B24E-7198D229BE50}"/>
    <cellStyle name="Normal 2 2 3 2 2" xfId="793" xr:uid="{D36317BD-4F36-481F-9195-617238933AB7}"/>
    <cellStyle name="Normal 2 2 3 3" xfId="792" xr:uid="{3D22C04D-EBD6-495C-81F1-38B076917DA4}"/>
    <cellStyle name="Normal 2 2 3 3 2" xfId="896" xr:uid="{42512224-2BB1-4AF8-8461-E95E06C3C568}"/>
    <cellStyle name="Normal 2 2 3 3 2 2" xfId="1055" xr:uid="{5A7859B4-141E-47B1-B999-4D0AC0A77132}"/>
    <cellStyle name="Normal 2 2 3 3 3" xfId="975" xr:uid="{E36C89CE-21AE-4E2E-8064-1305A16F1273}"/>
    <cellStyle name="Normal 2 2 3 4" xfId="857" xr:uid="{F251F101-C3EA-4AAB-8E8D-61630BCFFCDD}"/>
    <cellStyle name="Normal 2 2 3 4 2" xfId="1014" xr:uid="{DD3BEA24-FDF1-4B36-8298-17C859528455}"/>
    <cellStyle name="Normal 2 2 3 5" xfId="935" xr:uid="{1FC79B3C-B183-46E2-928C-D81B30F507BA}"/>
    <cellStyle name="Normal 2 2 3_Matriz Final 2010 v09f" xfId="679" xr:uid="{4570397D-2644-414D-B097-D1ACCE6A513F}"/>
    <cellStyle name="Normal 2 2 4" xfId="680" xr:uid="{ABBD8BE1-6520-44F4-B0D1-0B3AC9A5A199}"/>
    <cellStyle name="Normal 2 2 4 2" xfId="794" xr:uid="{7D3A4722-7943-4885-AB0A-BA9ED11987FF}"/>
    <cellStyle name="Normal 2 2 5" xfId="681" xr:uid="{0FDD7F2E-0654-4642-A0CC-CF491061870C}"/>
    <cellStyle name="Normal 2 2 6" xfId="682" xr:uid="{4FCADA64-F2EE-45E8-BFB3-547626E94842}"/>
    <cellStyle name="Normal 2 2 7" xfId="683" xr:uid="{847E70FD-A340-475A-A570-8C4ACEED8A6D}"/>
    <cellStyle name="Normal 2 2 8" xfId="684" xr:uid="{0A02F4AB-B7E6-44F5-A13B-46B595BB7272}"/>
    <cellStyle name="Normal 2 2 9" xfId="669" xr:uid="{14E78594-73AD-4F25-ADBF-7F1B979E64B4}"/>
    <cellStyle name="Normal 2 2 9 2" xfId="787" xr:uid="{C9F3BE33-1386-45A0-8C21-AD9BE643E28A}"/>
    <cellStyle name="Normal 2 2_Matriz Final 2010 v09f" xfId="685" xr:uid="{E8D83FA5-0CA3-4416-B54F-5762FB1750FA}"/>
    <cellStyle name="Normal 2 3" xfId="23" xr:uid="{00000000-0005-0000-0000-000010010000}"/>
    <cellStyle name="Normal 2 3 2" xfId="32" xr:uid="{00000000-0005-0000-0000-000011010000}"/>
    <cellStyle name="Normal 2 3 2 2" xfId="551" xr:uid="{D178F381-B28E-420A-B73E-3B0BEE5F6C6A}"/>
    <cellStyle name="Normal 2 3 3" xfId="352" xr:uid="{00000000-0005-0000-0000-000012010000}"/>
    <cellStyle name="Normal 2 3 3 2" xfId="795" xr:uid="{825D2E86-26E6-4BD1-B06A-24B6FF2E6C26}"/>
    <cellStyle name="Normal 2 3 3 2 2" xfId="897" xr:uid="{7471E3AC-E730-4A1B-BF51-02E47B3DAB6E}"/>
    <cellStyle name="Normal 2 3 3 2 2 2" xfId="1056" xr:uid="{E9F7EDD3-BF03-4C7C-A43E-6A207B9929B5}"/>
    <cellStyle name="Normal 2 3 3 2 3" xfId="976" xr:uid="{352FDA35-13DC-4627-80E1-5E45B0680E67}"/>
    <cellStyle name="Normal 2 3 3 3" xfId="858" xr:uid="{4211979C-B457-4B7C-BE9C-BCC6490EEC8C}"/>
    <cellStyle name="Normal 2 3 3 3 2" xfId="1015" xr:uid="{2908D93E-444F-432A-8AC6-1870BA5ABE42}"/>
    <cellStyle name="Normal 2 3 3 4" xfId="936" xr:uid="{6D8786F7-CD99-44D9-8491-56BFE0F215A8}"/>
    <cellStyle name="Normal 2 3 3 5" xfId="686" xr:uid="{D8AE40F9-E8C7-417D-B11E-88DA5C657BF0}"/>
    <cellStyle name="Normal 2 3 4" xfId="657" xr:uid="{B0EDF138-8A1B-455B-9B8B-AA1FBB5B3149}"/>
    <cellStyle name="Normal 2 3 5" xfId="550" xr:uid="{93154881-E3DB-42E0-BED5-99D336B1ACB5}"/>
    <cellStyle name="Normal 2 4" xfId="42" xr:uid="{00000000-0005-0000-0000-000013010000}"/>
    <cellStyle name="Normal 2 4 2" xfId="353" xr:uid="{00000000-0005-0000-0000-000014010000}"/>
    <cellStyle name="Normal 2 4 2 2" xfId="553" xr:uid="{4B0A2D77-EC1B-4C1F-A534-D507F719345C}"/>
    <cellStyle name="Normal 2 4 3" xfId="687" xr:uid="{0DF7C9C9-7C0D-431A-B43C-2BCF71CE06D1}"/>
    <cellStyle name="Normal 2 4 3 2" xfId="796" xr:uid="{18AD7A39-0448-47B5-A4A5-62AEB4831EBD}"/>
    <cellStyle name="Normal 2 4 3 2 2" xfId="898" xr:uid="{AE61DE9D-198A-4648-AF14-FD6C96DBC4E0}"/>
    <cellStyle name="Normal 2 4 3 2 2 2" xfId="1057" xr:uid="{CA4519BC-DB64-435D-91AD-72CD2BCBE2BF}"/>
    <cellStyle name="Normal 2 4 3 2 3" xfId="977" xr:uid="{942BC4FB-5481-42CE-B92B-ECCA67109BDA}"/>
    <cellStyle name="Normal 2 4 3 3" xfId="859" xr:uid="{BFD80DD3-9BD8-4813-B063-75FE6A01F73F}"/>
    <cellStyle name="Normal 2 4 3 3 2" xfId="1016" xr:uid="{20B8A1FD-C90C-478C-B428-9AE34A4E3176}"/>
    <cellStyle name="Normal 2 4 3 4" xfId="937" xr:uid="{34312CB9-E7D2-4F47-99E0-71DE0D8F0913}"/>
    <cellStyle name="Normal 2 4 4" xfId="658" xr:uid="{D2A2743B-99AE-452D-80E9-06BC0F02773B}"/>
    <cellStyle name="Normal 2 4 5" xfId="552" xr:uid="{501DCC40-76FE-4C60-B864-D372EF81E7AD}"/>
    <cellStyle name="Normal 2 5" xfId="50" xr:uid="{00000000-0005-0000-0000-000015010000}"/>
    <cellStyle name="Normal 2 5 2" xfId="354" xr:uid="{00000000-0005-0000-0000-000016010000}"/>
    <cellStyle name="Normal 2 5 2 2" xfId="798" xr:uid="{09D5CF96-63EA-41EB-B829-D6738A143DD7}"/>
    <cellStyle name="Normal 2 5 2 2 2" xfId="899" xr:uid="{8C3B2E54-FB38-4677-AF6D-3F8A71045E8C}"/>
    <cellStyle name="Normal 2 5 2 2 2 2" xfId="1058" xr:uid="{9C1A4845-AE8B-45DE-8DA9-68BB33096C0C}"/>
    <cellStyle name="Normal 2 5 2 2 3" xfId="978" xr:uid="{9153DE09-2524-4C6A-A24B-B1F35ABE51E0}"/>
    <cellStyle name="Normal 2 5 2 3" xfId="860" xr:uid="{BBC31A46-6EAA-4A94-AACC-36E50C7F360D}"/>
    <cellStyle name="Normal 2 5 2 3 2" xfId="1017" xr:uid="{BEA28A27-60B3-4487-9C1E-83E91546E074}"/>
    <cellStyle name="Normal 2 5 2 4" xfId="938" xr:uid="{F1DA923F-309F-4381-8C78-A6A54C35BDDD}"/>
    <cellStyle name="Normal 2 5 2 5" xfId="689" xr:uid="{E71838CE-880C-40D1-A9FC-4E81A436C29F}"/>
    <cellStyle name="Normal 2 5 2 6" xfId="555" xr:uid="{FA484191-DF37-4366-BD0D-B06D5E6CEA22}"/>
    <cellStyle name="Normal 2 5 3" xfId="688" xr:uid="{EAB095D6-54B1-494E-943D-92CA532E4DA1}"/>
    <cellStyle name="Normal 2 5 3 2" xfId="797" xr:uid="{BB66C25B-D2CF-41C3-B614-E5764010B7FE}"/>
    <cellStyle name="Normal 2 5 4" xfId="659" xr:uid="{8E45F9B6-BA9C-47A1-B687-A366C62EEB8E}"/>
    <cellStyle name="Normal 2 5 5" xfId="554" xr:uid="{B00C45B4-D2A3-4811-9530-FBF61693FCD3}"/>
    <cellStyle name="Normal 2 5_Matriz Final 2010 v09f" xfId="690" xr:uid="{C1D94298-E416-4F30-BE95-834340B079BB}"/>
    <cellStyle name="Normal 2 6" xfId="355" xr:uid="{00000000-0005-0000-0000-000017010000}"/>
    <cellStyle name="Normal 2 6 2" xfId="691" xr:uid="{AA630FB8-DCCB-42BD-BDE8-CDCDD54DE731}"/>
    <cellStyle name="Normal 2 6 2 2" xfId="799" xr:uid="{617EEBED-2AD9-4845-A1B7-00735D7A3047}"/>
    <cellStyle name="Normal 2 6 2 2 2" xfId="900" xr:uid="{E1024B11-029A-4167-AE65-97AE72691268}"/>
    <cellStyle name="Normal 2 6 2 2 2 2" xfId="1059" xr:uid="{E964B393-E443-4C1A-8382-031907C443F6}"/>
    <cellStyle name="Normal 2 6 2 2 3" xfId="979" xr:uid="{BC4CC799-AE1F-47B9-B473-227C9B6A9412}"/>
    <cellStyle name="Normal 2 6 2 3" xfId="861" xr:uid="{FD85E8EC-AA69-4CAF-85AA-6BC13C4DC2C4}"/>
    <cellStyle name="Normal 2 6 2 3 2" xfId="1018" xr:uid="{5C3B9FB9-4EF6-4EC7-A0F7-31CC29289F68}"/>
    <cellStyle name="Normal 2 6 2 4" xfId="939" xr:uid="{75915A6E-9A55-4BD9-BCE6-6CA9AAD0A6BF}"/>
    <cellStyle name="Normal 2 6 3" xfId="660" xr:uid="{D5830A9D-B6BC-4CDA-9172-CBFFBCD8DBA7}"/>
    <cellStyle name="Normal 2 6 4" xfId="556" xr:uid="{FD2F1CA3-23AF-4B86-8A6C-516F69596E2E}"/>
    <cellStyle name="Normal 2 7" xfId="356" xr:uid="{00000000-0005-0000-0000-000018010000}"/>
    <cellStyle name="Normal 2 7 2" xfId="692" xr:uid="{97D58804-6806-4B54-812F-5F0B0C6F512D}"/>
    <cellStyle name="Normal 2 7 2 2" xfId="800" xr:uid="{24880E2E-9284-4982-8462-A77F7D51A4F0}"/>
    <cellStyle name="Normal 2 7 2 2 2" xfId="901" xr:uid="{7FCC9FA0-5730-47ED-B6D4-B24AFE05193D}"/>
    <cellStyle name="Normal 2 7 2 2 2 2" xfId="1060" xr:uid="{5114B826-57E0-4A5C-A4B9-46CC1D87167B}"/>
    <cellStyle name="Normal 2 7 2 2 3" xfId="980" xr:uid="{531F8EAC-1F5C-4E66-A238-63A5E86F3B17}"/>
    <cellStyle name="Normal 2 7 2 3" xfId="862" xr:uid="{F060660D-BD6D-4ED7-85E5-B99B6FE0FDDD}"/>
    <cellStyle name="Normal 2 7 2 3 2" xfId="1019" xr:uid="{41307081-3286-498C-A0CD-9509634B835F}"/>
    <cellStyle name="Normal 2 7 2 4" xfId="940" xr:uid="{448FF660-7EBC-4392-8C87-168A3BB13A59}"/>
    <cellStyle name="Normal 2 8" xfId="357" xr:uid="{00000000-0005-0000-0000-000019010000}"/>
    <cellStyle name="Normal 2 8 2" xfId="693" xr:uid="{60362812-A633-4FB9-AF82-F3FE1E09704A}"/>
    <cellStyle name="Normal 2 9" xfId="358" xr:uid="{00000000-0005-0000-0000-00001A010000}"/>
    <cellStyle name="Normal 2_Matriz Final 2010 v09f" xfId="694" xr:uid="{B1942476-3C19-46FC-8204-5C8CACF820E9}"/>
    <cellStyle name="Normal 20" xfId="359" xr:uid="{00000000-0005-0000-0000-00001B010000}"/>
    <cellStyle name="Normal 20 2" xfId="360" xr:uid="{00000000-0005-0000-0000-00001C010000}"/>
    <cellStyle name="Normal 20 2 2" xfId="558" xr:uid="{E91F55AA-44A2-4540-8EAF-ECB079236962}"/>
    <cellStyle name="Normal 20 3" xfId="557" xr:uid="{9CA98F01-5A92-4939-91B0-A680C994B0CA}"/>
    <cellStyle name="Normal 21" xfId="559" xr:uid="{61AC9226-79F4-440E-B987-D84F3ACCC144}"/>
    <cellStyle name="Normal 21 2" xfId="560" xr:uid="{F312E2B9-EE88-47BA-AFC1-07E5FB35CA1C}"/>
    <cellStyle name="Normal 22" xfId="561" xr:uid="{323384A2-EEE4-46A7-B416-99B432F16E2C}"/>
    <cellStyle name="Normal 22 2" xfId="562" xr:uid="{7217B77C-ACCF-4357-8B65-4C4C08324519}"/>
    <cellStyle name="Normal 23" xfId="563" xr:uid="{EB480D47-269D-4B8F-A125-760F795E3FDC}"/>
    <cellStyle name="Normal 23 2" xfId="564" xr:uid="{B87505CB-9974-4819-A5FC-788C6C3B020B}"/>
    <cellStyle name="Normal 24" xfId="565" xr:uid="{8FC9FB17-3771-4B4A-AD2A-A77CF2EB02ED}"/>
    <cellStyle name="Normal 24 2" xfId="566" xr:uid="{16FC9415-EE7E-480B-B372-C9B5E5DB6FDF}"/>
    <cellStyle name="Normal 25" xfId="567" xr:uid="{43859320-4FB5-4261-91E5-BD24207341AA}"/>
    <cellStyle name="Normal 25 2" xfId="568" xr:uid="{D18345F0-01D1-40CC-ADDF-784DE94F9A76}"/>
    <cellStyle name="Normal 26" xfId="569" xr:uid="{FF08B9DE-3788-4A18-810A-19C7F5DEF32B}"/>
    <cellStyle name="Normal 26 2" xfId="570" xr:uid="{7312299B-7798-47CC-B9F2-46B24E599874}"/>
    <cellStyle name="Normal 27" xfId="571" xr:uid="{E17B1A89-40C7-408C-A8BD-6E7CC7E73711}"/>
    <cellStyle name="Normal 27 2" xfId="572" xr:uid="{126298A1-42FC-4541-9C8C-0530328DAC89}"/>
    <cellStyle name="Normal 28" xfId="573" xr:uid="{15D9E614-404F-4BB7-A75D-0E1E67853C4B}"/>
    <cellStyle name="Normal 28 2" xfId="574" xr:uid="{E48B34A0-2734-429B-A662-F6CE24882D22}"/>
    <cellStyle name="Normal 29" xfId="575" xr:uid="{1016C354-81D9-46DC-8216-CCB4D4112C7E}"/>
    <cellStyle name="Normal 29 2" xfId="576" xr:uid="{42DD8624-5499-4DB7-9C5B-867E9B70633A}"/>
    <cellStyle name="Normal 3" xfId="7" xr:uid="{00000000-0005-0000-0000-00001D010000}"/>
    <cellStyle name="Normal 3 10" xfId="749" xr:uid="{DC200439-85B4-4A38-B604-E5D41EE08B0A}"/>
    <cellStyle name="Normal 3 10 2" xfId="824" xr:uid="{9AB9D1D2-7B64-4583-A455-D386320794D7}"/>
    <cellStyle name="Normal 3 11" xfId="782" xr:uid="{B33B63FF-FBD4-4A23-96BD-94938F1951D9}"/>
    <cellStyle name="Normal 3 11 2" xfId="887" xr:uid="{D867E6A1-AB05-4A9C-B246-0A984C1DCCA3}"/>
    <cellStyle name="Normal 3 11 2 2" xfId="1046" xr:uid="{FF82D536-F1A4-4EAC-A17F-E657933F83F5}"/>
    <cellStyle name="Normal 3 11 3" xfId="966" xr:uid="{055EA41D-1C43-427C-8263-6C75C27B6BF8}"/>
    <cellStyle name="Normal 3 12" xfId="848" xr:uid="{3796BD53-2B0D-4433-AB14-9595C1764A87}"/>
    <cellStyle name="Normal 3 12 2" xfId="1005" xr:uid="{A3CE7705-41BC-4ECA-B045-D5ABBD770585}"/>
    <cellStyle name="Normal 3 13" xfId="926" xr:uid="{54136C8E-B617-4859-8DF3-65BC4C2610C2}"/>
    <cellStyle name="Normal 3 14" xfId="661" xr:uid="{BA7797D5-80C2-45F3-BA56-F60D39358AB0}"/>
    <cellStyle name="Normal 3 2" xfId="20" xr:uid="{00000000-0005-0000-0000-00001E010000}"/>
    <cellStyle name="Normal 3 2 2" xfId="27" xr:uid="{00000000-0005-0000-0000-00001F010000}"/>
    <cellStyle name="Normal 3 2 2 2" xfId="362" xr:uid="{00000000-0005-0000-0000-000020010000}"/>
    <cellStyle name="Normal 3 2 2 3" xfId="578" xr:uid="{ECBE5CE2-2D9E-411C-87D1-52EF3BFC8633}"/>
    <cellStyle name="Normal 3 2 3" xfId="363" xr:uid="{00000000-0005-0000-0000-000021010000}"/>
    <cellStyle name="Normal 3 2 3 2" xfId="696" xr:uid="{9CBE6990-D5DB-4FAC-87B1-50B1CA3B45AD}"/>
    <cellStyle name="Normal 3 2 4" xfId="364" xr:uid="{00000000-0005-0000-0000-000022010000}"/>
    <cellStyle name="Normal 3 2 4 2" xfId="697" xr:uid="{DD5622E1-E790-41DA-927E-6038B04D7A76}"/>
    <cellStyle name="Normal 3 2 5" xfId="361" xr:uid="{00000000-0005-0000-0000-000023010000}"/>
    <cellStyle name="Normal 3 2 5 2" xfId="803" xr:uid="{3D545A10-E21E-4213-8CDE-DF25A68B5D5C}"/>
    <cellStyle name="Normal 3 2 5 2 2" xfId="902" xr:uid="{F20529D6-B28E-4F74-AA6D-62646167B43A}"/>
    <cellStyle name="Normal 3 2 5 2 2 2" xfId="1061" xr:uid="{58F2CC17-A236-4E29-972A-9F82D2BBE0D5}"/>
    <cellStyle name="Normal 3 2 5 2 3" xfId="981" xr:uid="{47604671-14F4-49B0-BD8C-766D23D5F331}"/>
    <cellStyle name="Normal 3 2 5 3" xfId="863" xr:uid="{B199C420-847D-4577-A514-55ACA8552163}"/>
    <cellStyle name="Normal 3 2 5 3 2" xfId="1020" xr:uid="{791B2513-03C2-44CD-BB4F-889DC268CB44}"/>
    <cellStyle name="Normal 3 2 5 4" xfId="941" xr:uid="{A58A9C1C-9E3B-4C6A-9516-A532FBE1AA34}"/>
    <cellStyle name="Normal 3 2 6" xfId="695" xr:uid="{E1B245C0-5E55-4BCC-BB6D-2FFAFAAC7ECA}"/>
    <cellStyle name="Normal 3 2 6 2" xfId="802" xr:uid="{0E4D64B2-CF03-4D4B-8C7A-9E0A3861784E}"/>
    <cellStyle name="Normal 3 2 7" xfId="577" xr:uid="{71A9A38A-6EA1-47E1-8D35-B5FC0DF4C364}"/>
    <cellStyle name="Normal 3 2_Matriz Final 2010 v09f" xfId="698" xr:uid="{F198B019-8B0D-45EC-BEF1-9A18181ED782}"/>
    <cellStyle name="Normal 3 3" xfId="36" xr:uid="{00000000-0005-0000-0000-000024010000}"/>
    <cellStyle name="Normal 3 3 2" xfId="366" xr:uid="{00000000-0005-0000-0000-000025010000}"/>
    <cellStyle name="Normal 3 3 2 2" xfId="804" xr:uid="{74E58569-160F-404C-8B75-351579317024}"/>
    <cellStyle name="Normal 3 3 3" xfId="367" xr:uid="{00000000-0005-0000-0000-000026010000}"/>
    <cellStyle name="Normal 3 3 4" xfId="368" xr:uid="{00000000-0005-0000-0000-000027010000}"/>
    <cellStyle name="Normal 3 3 5" xfId="365" xr:uid="{00000000-0005-0000-0000-000028010000}"/>
    <cellStyle name="Normal 3 3 6" xfId="699" xr:uid="{6C8A684B-8DDC-4C63-ABD9-88B6EA340704}"/>
    <cellStyle name="Normal 3 4" xfId="35" xr:uid="{00000000-0005-0000-0000-000029010000}"/>
    <cellStyle name="Normal 3 4 2" xfId="801" xr:uid="{75B9CD01-BEF4-4B82-AF4A-687BEC9F0479}"/>
    <cellStyle name="Normal 3 5" xfId="34" xr:uid="{00000000-0005-0000-0000-00002A010000}"/>
    <cellStyle name="Normal 3 5 2" xfId="821" xr:uid="{FA984F93-47D1-4D96-9BBA-DFD2F71FBFF8}"/>
    <cellStyle name="Normal 3 6" xfId="44" xr:uid="{00000000-0005-0000-0000-00002B010000}"/>
    <cellStyle name="Normal 3 6 2" xfId="822" xr:uid="{348CA0AB-D57F-4A3C-991A-27FE12669511}"/>
    <cellStyle name="Normal 3 6 3" xfId="747" xr:uid="{C441D101-941D-4698-A8B3-12D640BC6245}"/>
    <cellStyle name="Normal 3 7" xfId="746" xr:uid="{7E42EAEC-6B13-4F8A-804C-82D8DEA3E8C2}"/>
    <cellStyle name="Normal 3 7 2" xfId="820" xr:uid="{05A14486-B1A3-4DAD-B2A4-62C468AC4AAB}"/>
    <cellStyle name="Normal 3 8" xfId="748" xr:uid="{FF91EAA2-6F8E-4421-9158-8983265034DD}"/>
    <cellStyle name="Normal 3 8 2" xfId="823" xr:uid="{0DE6C083-810A-4B0C-A3B5-66A8EF59F9E8}"/>
    <cellStyle name="Normal 3 9" xfId="745" xr:uid="{0684ED6D-56B5-4B9F-9D7E-4ED7ED2526A2}"/>
    <cellStyle name="Normal 3 9 2" xfId="819" xr:uid="{89871AFB-D712-466D-9847-6C469C2D5D46}"/>
    <cellStyle name="Normal 30" xfId="579" xr:uid="{45217558-6668-41AC-AB9E-D839B4DF5898}"/>
    <cellStyle name="Normal 30 2" xfId="580" xr:uid="{B32BEB68-CF2B-40EF-AEA9-4DAC817210D0}"/>
    <cellStyle name="Normal 31" xfId="581" xr:uid="{6BE98702-9F2C-454F-971A-C953B3CB2B1D}"/>
    <cellStyle name="Normal 31 2" xfId="582" xr:uid="{F62B4058-2D0D-463E-A1A7-8F9D953E3064}"/>
    <cellStyle name="Normal 32" xfId="583" xr:uid="{D10BD1CE-A6C0-4A7C-8EE4-81A6AA67359A}"/>
    <cellStyle name="Normal 32 2" xfId="584" xr:uid="{02672207-9F28-417C-9CED-61ADBD7EF9D2}"/>
    <cellStyle name="Normal 33" xfId="585" xr:uid="{3F9A3B7C-45AC-4E35-9AE6-F7AD3EA92FA0}"/>
    <cellStyle name="Normal 33 2" xfId="586" xr:uid="{615E3F65-CCC0-4761-93FF-A6CC1F3E7A3F}"/>
    <cellStyle name="Normal 34" xfId="587" xr:uid="{20AD1A29-BB87-4353-9634-70EE6E0505CF}"/>
    <cellStyle name="Normal 34 2" xfId="588" xr:uid="{9FC3E2C9-6D6E-49BF-8F8D-F0383BE736D2}"/>
    <cellStyle name="Normal 35" xfId="589" xr:uid="{421BB228-93A5-44F5-B52B-86A92A55FFBD}"/>
    <cellStyle name="Normal 35 2" xfId="590" xr:uid="{1E7E8BF0-78A0-4A9B-83D5-AE2F00683563}"/>
    <cellStyle name="Normal 36" xfId="591" xr:uid="{7F1F115C-2657-49D3-AEE1-2A034A67F7C2}"/>
    <cellStyle name="Normal 36 2" xfId="592" xr:uid="{5E381BCF-0797-4617-8E3B-DAB83425F938}"/>
    <cellStyle name="Normal 37" xfId="593" xr:uid="{C0B18447-4D07-4807-99AA-DA3B117B6F60}"/>
    <cellStyle name="Normal 37 2" xfId="594" xr:uid="{901FD51F-151C-46BD-908C-AA21C23E1CAA}"/>
    <cellStyle name="Normal 38" xfId="595" xr:uid="{87AF47B9-3E58-4C41-BD1B-D8A8ECAB7B55}"/>
    <cellStyle name="Normal 38 2" xfId="596" xr:uid="{DF4A20EF-D067-4727-A2B7-D5D1954EE1BE}"/>
    <cellStyle name="Normal 39" xfId="597" xr:uid="{55AF3BF4-2427-48A5-95D9-7415FB70F4F5}"/>
    <cellStyle name="Normal 39 2" xfId="598" xr:uid="{F46865AF-97F6-483C-BFF9-A6385689ED95}"/>
    <cellStyle name="Normal 4" xfId="19" xr:uid="{00000000-0005-0000-0000-00002C010000}"/>
    <cellStyle name="Normal 4 10" xfId="753" xr:uid="{35DB64BC-2668-4F1F-B7C8-15E8FC067DF8}"/>
    <cellStyle name="Normal 4 11" xfId="783" xr:uid="{B78B9A6D-CEB9-43FF-A30C-9D5D7BB44ED8}"/>
    <cellStyle name="Normal 4 11 2" xfId="888" xr:uid="{3ADE3A73-D28C-4163-8FD5-779BB2AB84A2}"/>
    <cellStyle name="Normal 4 11 2 2" xfId="1047" xr:uid="{01920FAA-87C6-49FD-809D-AA4C07687F0C}"/>
    <cellStyle name="Normal 4 11 3" xfId="967" xr:uid="{F3679F7E-2690-4362-8622-C9DE15FDA342}"/>
    <cellStyle name="Normal 4 12" xfId="849" xr:uid="{ABC278D0-7224-41FF-AB5C-B51CEDADD051}"/>
    <cellStyle name="Normal 4 12 2" xfId="1006" xr:uid="{D713FF3E-EFBD-4740-BEBB-DE8B90AD024C}"/>
    <cellStyle name="Normal 4 13" xfId="927" xr:uid="{DBD2AB5D-4671-4AC2-AB9D-7E8647A15C8E}"/>
    <cellStyle name="Normal 4 14" xfId="662" xr:uid="{7B84916C-2EEB-4371-988D-FDE8F54C7487}"/>
    <cellStyle name="Normal 4 15" xfId="599" xr:uid="{C1AEFF2D-5AA6-412F-9682-D8BF02A2DEC4}"/>
    <cellStyle name="Normal 4 2" xfId="28" xr:uid="{00000000-0005-0000-0000-00002D010000}"/>
    <cellStyle name="Normal 4 2 2" xfId="370" xr:uid="{00000000-0005-0000-0000-00002E010000}"/>
    <cellStyle name="Normal 4 2 2 2" xfId="806" xr:uid="{4A556649-87BE-4C8C-9DEA-979BD57247C7}"/>
    <cellStyle name="Normal 4 2 3" xfId="369" xr:uid="{00000000-0005-0000-0000-00002F010000}"/>
    <cellStyle name="Normal 4 2 3 2" xfId="701" xr:uid="{16B621A5-8119-4511-AE05-A031FDE0FE3E}"/>
    <cellStyle name="Normal 4 3" xfId="371" xr:uid="{00000000-0005-0000-0000-000030010000}"/>
    <cellStyle name="Normal 4 3 2" xfId="807" xr:uid="{52095EF8-8B59-4279-8E50-41A17ABF8284}"/>
    <cellStyle name="Normal 4 3 3" xfId="702" xr:uid="{71724588-4554-435E-B8B7-C1644C413B3F}"/>
    <cellStyle name="Normal 4 3 4" xfId="600" xr:uid="{3159ADA7-D9F3-4056-AA04-A0F9AF748534}"/>
    <cellStyle name="Normal 4 4" xfId="372" xr:uid="{00000000-0005-0000-0000-000031010000}"/>
    <cellStyle name="Normal 4 4 2" xfId="808" xr:uid="{D4AC8D2F-7C83-4C0A-B992-FF3A9EAC57C2}"/>
    <cellStyle name="Normal 4 4 3" xfId="703" xr:uid="{A10AB9DC-99DF-483C-A008-4FF4A893A64F}"/>
    <cellStyle name="Normal 4 5" xfId="704" xr:uid="{2DD0C64C-AF30-4FF4-85AE-457F160CCC2B}"/>
    <cellStyle name="Normal 4 5 2" xfId="809" xr:uid="{DB02DA5A-A70B-4B2F-AC50-45F06FFBF3BB}"/>
    <cellStyle name="Normal 4 6" xfId="705" xr:uid="{38916EEC-DEAB-47AB-BBE0-7B9F1E96BA65}"/>
    <cellStyle name="Normal 4 6 2" xfId="810" xr:uid="{5BB2A145-7240-4830-BE75-732ED9B48D5D}"/>
    <cellStyle name="Normal 4 7" xfId="706" xr:uid="{B3D489DC-CEB3-402D-9547-4B24A199FF14}"/>
    <cellStyle name="Normal 4 7 2" xfId="811" xr:uid="{67C98493-49A7-497E-803B-AEA3FAB3CB62}"/>
    <cellStyle name="Normal 4 8" xfId="707" xr:uid="{F99DD4DC-7A7C-4A24-B2F8-11B1FF02CB54}"/>
    <cellStyle name="Normal 4 9" xfId="700" xr:uid="{D35C26F6-D3B6-4225-8C49-6A27EFF6156F}"/>
    <cellStyle name="Normal 4 9 2" xfId="805" xr:uid="{1816CDC0-5BBD-46B2-A3C8-E3EE1F68B0F2}"/>
    <cellStyle name="Normal 4_Matriz Final 2010 v09f" xfId="708" xr:uid="{940345CA-A665-4132-9FF2-DB91C224E68A}"/>
    <cellStyle name="Normal 40" xfId="601" xr:uid="{30830740-BD1C-4030-8548-AB9E12A92E5C}"/>
    <cellStyle name="Normal 40 2" xfId="602" xr:uid="{C09A4C08-F556-4892-B009-F8C3501DDABA}"/>
    <cellStyle name="Normal 41" xfId="603" xr:uid="{B0B8D65E-AE72-4281-9868-AF06ACA4B5DC}"/>
    <cellStyle name="Normal 42" xfId="604" xr:uid="{1954BB1D-E19E-439B-A515-8B413D98E710}"/>
    <cellStyle name="Normal 43" xfId="605" xr:uid="{51903804-8AB8-420E-9100-D55E6EF50A45}"/>
    <cellStyle name="Normal 43 2" xfId="606" xr:uid="{BDCC320A-A87E-4552-878B-BF422292C6E8}"/>
    <cellStyle name="Normal 43 3" xfId="709" xr:uid="{DEA31AD0-B323-4954-B59F-D997C277DAFC}"/>
    <cellStyle name="Normal 44" xfId="607" xr:uid="{AFFB17F0-B58C-4224-943A-118AC6C7DF1B}"/>
    <cellStyle name="Normal 44 2" xfId="608" xr:uid="{BF313358-33F1-4238-9970-8CF0871BAA33}"/>
    <cellStyle name="Normal 45" xfId="609" xr:uid="{C1668AD3-D97C-45DB-84CC-3E92DABBAC62}"/>
    <cellStyle name="Normal 46" xfId="610" xr:uid="{ED9FBD06-F89B-4898-B857-ACB378533E03}"/>
    <cellStyle name="Normal 46 2" xfId="647" xr:uid="{B7977F5B-C118-4A34-A34D-8B130E2FBC2E}"/>
    <cellStyle name="Normal 47" xfId="611" xr:uid="{0CA61C09-03B7-4CA3-B93C-386BBDBEECFB}"/>
    <cellStyle name="Normal 47 2" xfId="750" xr:uid="{800B6838-90AC-42F0-9226-58844A7C496E}"/>
    <cellStyle name="Normal 48" xfId="612" xr:uid="{F61CCB02-EF70-471E-9035-772DBE478A99}"/>
    <cellStyle name="Normal 48 2" xfId="53" xr:uid="{00000000-0005-0000-0000-000032010000}"/>
    <cellStyle name="Normal 48 3" xfId="751" xr:uid="{089EB00C-62FD-441C-8334-D4EDBDF81CD3}"/>
    <cellStyle name="Normal 49" xfId="490" xr:uid="{1EC540DD-70F7-47A4-AB94-81F349248586}"/>
    <cellStyle name="Normal 49 2" xfId="754" xr:uid="{A914CF60-F6E2-4D90-98F8-9C87FB42682F}"/>
    <cellStyle name="Normal 5" xfId="18" xr:uid="{00000000-0005-0000-0000-000033010000}"/>
    <cellStyle name="Normal 5 10" xfId="374" xr:uid="{00000000-0005-0000-0000-000034010000}"/>
    <cellStyle name="Normal 5 11" xfId="375" xr:uid="{00000000-0005-0000-0000-000035010000}"/>
    <cellStyle name="Normal 5 12" xfId="376" xr:uid="{00000000-0005-0000-0000-000036010000}"/>
    <cellStyle name="Normal 5 13" xfId="377" xr:uid="{00000000-0005-0000-0000-000037010000}"/>
    <cellStyle name="Normal 5 14" xfId="373" xr:uid="{00000000-0005-0000-0000-000038010000}"/>
    <cellStyle name="Normal 5 2" xfId="29" xr:uid="{00000000-0005-0000-0000-000039010000}"/>
    <cellStyle name="Normal 5 2 2" xfId="812" xr:uid="{556A5862-CDB8-45B1-8D87-AA5256B04B41}"/>
    <cellStyle name="Normal 5 2 3" xfId="710" xr:uid="{1E8F9E2B-81BC-4E98-B16E-ADC391C63F11}"/>
    <cellStyle name="Normal 5 2 4" xfId="613" xr:uid="{6848170A-B54C-435B-9D61-3019D253C146}"/>
    <cellStyle name="Normal 5 3" xfId="378" xr:uid="{00000000-0005-0000-0000-00003A010000}"/>
    <cellStyle name="Normal 5 3 2" xfId="711" xr:uid="{A22E74DF-FA75-49D7-ADD5-15C2DD847AEE}"/>
    <cellStyle name="Normal 5 4" xfId="379" xr:uid="{00000000-0005-0000-0000-00003B010000}"/>
    <cellStyle name="Normal 5 4 2" xfId="712" xr:uid="{BCCE3230-8698-4030-90A1-279C449D12E1}"/>
    <cellStyle name="Normal 5 5" xfId="380" xr:uid="{00000000-0005-0000-0000-00003C010000}"/>
    <cellStyle name="Normal 5 5 2" xfId="713" xr:uid="{C05B5EF5-90A9-427A-81AF-4B35DFC73A21}"/>
    <cellStyle name="Normal 5 6" xfId="381" xr:uid="{00000000-0005-0000-0000-00003D010000}"/>
    <cellStyle name="Normal 5 6 2" xfId="813" xr:uid="{22BF0D5D-2570-4303-89EA-A2242784E1D0}"/>
    <cellStyle name="Normal 5 6 2 2" xfId="903" xr:uid="{D26952E9-EF8E-44C6-AD70-A4F86CA165A4}"/>
    <cellStyle name="Normal 5 6 2 2 2" xfId="1062" xr:uid="{1701A780-C752-444D-8139-9B78CE9DAD42}"/>
    <cellStyle name="Normal 5 6 2 3" xfId="982" xr:uid="{DE5FA37A-4247-442F-B7DF-3E59A72B1799}"/>
    <cellStyle name="Normal 5 6 3" xfId="864" xr:uid="{20EA4ACA-F1F1-4FCD-8A56-9BFA5D18C894}"/>
    <cellStyle name="Normal 5 6 3 2" xfId="1022" xr:uid="{7CE712B0-6BA3-428C-B9D8-C02E17DC3A16}"/>
    <cellStyle name="Normal 5 6 4" xfId="942" xr:uid="{5F5012B5-2C3A-445A-B64E-920C3E6B045D}"/>
    <cellStyle name="Normal 5 6 5" xfId="714" xr:uid="{62A0A1EC-22EE-4540-9BD2-D4651FD1F293}"/>
    <cellStyle name="Normal 5 7" xfId="382" xr:uid="{00000000-0005-0000-0000-00003E010000}"/>
    <cellStyle name="Normal 5 7 2" xfId="663" xr:uid="{7BDE21AB-6AA7-4B65-A204-1C68B4FD5989}"/>
    <cellStyle name="Normal 5 8" xfId="383" xr:uid="{00000000-0005-0000-0000-00003F010000}"/>
    <cellStyle name="Normal 5 9" xfId="384" xr:uid="{00000000-0005-0000-0000-000040010000}"/>
    <cellStyle name="Normal 50" xfId="8" xr:uid="{00000000-0005-0000-0000-000041010000}"/>
    <cellStyle name="Normal 50 2" xfId="51" xr:uid="{00000000-0005-0000-0000-000042010000}"/>
    <cellStyle name="Normal 51" xfId="756" xr:uid="{34FD13B9-55C9-44D4-A13D-C0F921E36D68}"/>
    <cellStyle name="Normal 51 2" xfId="826" xr:uid="{F75B5662-813E-4A2A-817E-94B6A941989E}"/>
    <cellStyle name="Normal 52" xfId="761" xr:uid="{9D3B2D1D-D7FA-41D2-8C71-B895005A3F4C}"/>
    <cellStyle name="Normal 52 2" xfId="828" xr:uid="{89CED3BB-23A9-42FB-B880-D32FBDB61A89}"/>
    <cellStyle name="Normal 52 2 2" xfId="838" xr:uid="{F72F00FF-D20A-4C01-808F-6FED49682999}"/>
    <cellStyle name="Normal 52 2 3" xfId="910" xr:uid="{16299B43-E483-49B1-A42C-FF2A805FB012}"/>
    <cellStyle name="Normal 52 2 3 2" xfId="1069" xr:uid="{3FB50CAA-BA9F-4896-B8BF-65E0912632E0}"/>
    <cellStyle name="Normal 52 2 4" xfId="988" xr:uid="{3DE6949B-9EC9-43E0-8B8C-548962FD43A5}"/>
    <cellStyle name="Normal 52 3" xfId="869" xr:uid="{ADE29A95-1C0C-4306-B668-B0409A0AF5D0}"/>
    <cellStyle name="Normal 52 3 2" xfId="1028" xr:uid="{24502B5E-FE97-4735-8F54-449550FFB4D8}"/>
    <cellStyle name="Normal 52 4" xfId="948" xr:uid="{200D88B3-C5A0-425B-B69A-750431BD53C3}"/>
    <cellStyle name="Normal 53" xfId="762" xr:uid="{C92A70C1-8EEE-498D-9538-B6465BCDC515}"/>
    <cellStyle name="Normal 53 2" xfId="829" xr:uid="{83992CDC-F0C9-4B40-8039-19E8BC1899C2}"/>
    <cellStyle name="Normal 53 2 2" xfId="911" xr:uid="{9C5A4D79-947B-4678-9B1C-E3D0315AEBC4}"/>
    <cellStyle name="Normal 53 2 2 2" xfId="1070" xr:uid="{8C53C8AF-2E1D-4C67-9E2E-AA8E0B8C558E}"/>
    <cellStyle name="Normal 53 2 3" xfId="989" xr:uid="{28EA3497-5E2B-4CB0-9DA3-3D6A5C398B25}"/>
    <cellStyle name="Normal 53 3" xfId="870" xr:uid="{4B7F5576-7170-4CC8-B926-55DDF212B910}"/>
    <cellStyle name="Normal 53 3 2" xfId="1029" xr:uid="{0A9E2692-1F51-4579-886B-B918FD7FFB27}"/>
    <cellStyle name="Normal 53 4" xfId="949" xr:uid="{084A030A-5084-4CC4-87F6-144F7FA21632}"/>
    <cellStyle name="Normal 54" xfId="763" xr:uid="{297D2887-CF2A-4762-97CF-11BA1F902657}"/>
    <cellStyle name="Normal 54 2" xfId="830" xr:uid="{182B181B-414C-44F2-BBC5-78FEA556782A}"/>
    <cellStyle name="Normal 54 2 2" xfId="912" xr:uid="{E6D493E5-459C-44C3-AB36-2FD22BCDDD05}"/>
    <cellStyle name="Normal 54 2 2 2" xfId="1071" xr:uid="{3B43CBB3-FF39-4A2B-A280-FE70B7B18F0A}"/>
    <cellStyle name="Normal 54 2 3" xfId="990" xr:uid="{6B6955DF-9E56-4172-B30B-F47FB4629716}"/>
    <cellStyle name="Normal 54 3" xfId="871" xr:uid="{C2F8137F-156E-4CC9-93E0-E91F39A57935}"/>
    <cellStyle name="Normal 54 3 2" xfId="1030" xr:uid="{FA6588F7-D5CC-4C36-84A4-2C283348912F}"/>
    <cellStyle name="Normal 54 4" xfId="950" xr:uid="{D974979C-F51B-4EE6-AD4B-F714E3D9081B}"/>
    <cellStyle name="Normal 55" xfId="764" xr:uid="{02A0E50E-E1DE-494F-B92B-A9080DB2D229}"/>
    <cellStyle name="Normal 55 2" xfId="831" xr:uid="{35806D87-9370-47D3-BAE5-FC416D06B6A7}"/>
    <cellStyle name="Normal 55 2 2" xfId="913" xr:uid="{A9862105-00D8-4F16-B8AF-B99D7C7E9DE7}"/>
    <cellStyle name="Normal 55 2 2 2" xfId="1072" xr:uid="{DD80563F-915D-412B-BAA8-EA320A7C259D}"/>
    <cellStyle name="Normal 55 2 3" xfId="991" xr:uid="{3E29321F-216F-463F-9680-AE145990FEE9}"/>
    <cellStyle name="Normal 55 3" xfId="872" xr:uid="{2C66B287-A971-44BF-95DA-C66995409E18}"/>
    <cellStyle name="Normal 55 3 2" xfId="1031" xr:uid="{30C93B86-9F30-4FA1-BBDF-7E2567470659}"/>
    <cellStyle name="Normal 55 4" xfId="951" xr:uid="{6A64F5D4-C0A5-40F9-8475-D49A8AAED7AE}"/>
    <cellStyle name="Normal 56" xfId="765" xr:uid="{4FCC1471-3724-48B2-A3E8-63778935AEA6}"/>
    <cellStyle name="Normal 56 2" xfId="832" xr:uid="{03B7D27D-35DD-4D96-AF5C-012527AB4F7E}"/>
    <cellStyle name="Normal 56 2 2" xfId="914" xr:uid="{B472A6BE-EF4D-4AD3-82D9-F4E97B9CCEE3}"/>
    <cellStyle name="Normal 56 2 2 2" xfId="1073" xr:uid="{76C59AF9-2630-4AFE-B85B-21C806E1A62A}"/>
    <cellStyle name="Normal 56 2 3" xfId="992" xr:uid="{4B02882D-F811-4D3F-9FB0-BC54A1D20A86}"/>
    <cellStyle name="Normal 56 3" xfId="873" xr:uid="{B571D03F-37A2-4B4C-8A86-FF913AF5851C}"/>
    <cellStyle name="Normal 56 3 2" xfId="1032" xr:uid="{BC11343D-58E8-42BD-BB6F-99DA713DAC40}"/>
    <cellStyle name="Normal 56 4" xfId="952" xr:uid="{46A8E826-A1D0-4BDC-BD75-F71BC3E38D1B}"/>
    <cellStyle name="Normal 57" xfId="766" xr:uid="{895FECC2-6E34-4F84-A75E-26A96275FEFA}"/>
    <cellStyle name="Normal 57 2" xfId="833" xr:uid="{74272A4D-D8C1-4333-844D-5719A6CF0172}"/>
    <cellStyle name="Normal 57 2 2" xfId="915" xr:uid="{6ADFF1D7-3278-4AEF-BD26-075D29A0F5DA}"/>
    <cellStyle name="Normal 57 2 2 2" xfId="1074" xr:uid="{3C8B9EF3-A0E3-4B65-AC03-6613FDC7E522}"/>
    <cellStyle name="Normal 57 2 3" xfId="993" xr:uid="{21A416FC-BD9D-420F-A590-B6ECC1C05A8A}"/>
    <cellStyle name="Normal 57 3" xfId="874" xr:uid="{78DDD952-9BA2-4C88-8B5D-D2D8F87F8630}"/>
    <cellStyle name="Normal 57 3 2" xfId="1033" xr:uid="{677EEB83-4981-4B40-B18D-7E9843D63071}"/>
    <cellStyle name="Normal 57 4" xfId="953" xr:uid="{39A88E7E-AC82-4C87-9825-CFB9B3E62306}"/>
    <cellStyle name="Normal 58" xfId="768" xr:uid="{FECA9A5B-A9D8-4517-A687-610B13587374}"/>
    <cellStyle name="Normal 58 2" xfId="835" xr:uid="{6B3F085D-EBF4-4B73-B12C-DC0B5A3B9821}"/>
    <cellStyle name="Normal 58 2 2" xfId="917" xr:uid="{16824B1B-8C4C-4762-8037-5778DEB5F976}"/>
    <cellStyle name="Normal 58 2 2 2" xfId="1076" xr:uid="{C7E4E74E-36A5-4A96-A4C4-3AFA6C38ACC0}"/>
    <cellStyle name="Normal 58 2 3" xfId="995" xr:uid="{C22C0E0D-5707-4B0E-9ADE-C17AF7B09E6C}"/>
    <cellStyle name="Normal 58 3" xfId="876" xr:uid="{CEA962D5-CE4F-4AAB-88B6-BC6743151398}"/>
    <cellStyle name="Normal 58 3 2" xfId="1035" xr:uid="{78BA5213-A6B7-41FE-8BB8-4944879134DF}"/>
    <cellStyle name="Normal 58 4" xfId="955" xr:uid="{9EA92808-42D6-4FF3-A1CC-230740FAEEDF}"/>
    <cellStyle name="Normal 59" xfId="767" xr:uid="{191D43DB-B771-46E2-A71B-ECCF5C13831E}"/>
    <cellStyle name="Normal 59 2" xfId="834" xr:uid="{4B49AC71-8AEA-406D-A11A-3FA3BBCFABB6}"/>
    <cellStyle name="Normal 59 2 2" xfId="916" xr:uid="{847167F6-5303-4915-A018-724795A30792}"/>
    <cellStyle name="Normal 59 2 2 2" xfId="1075" xr:uid="{53AFB33D-A0F0-4147-A6AD-D5351769F383}"/>
    <cellStyle name="Normal 59 2 3" xfId="994" xr:uid="{5C411BE1-0B95-4D72-B9C6-D9D32707F19F}"/>
    <cellStyle name="Normal 59 3" xfId="875" xr:uid="{34FC778E-DF6A-4F87-9BCD-3636F1CA7F7A}"/>
    <cellStyle name="Normal 59 3 2" xfId="1034" xr:uid="{1CEDB130-5756-4DF5-BD39-50DAB921CD44}"/>
    <cellStyle name="Normal 59 4" xfId="954" xr:uid="{C7FC6DA3-C39D-4791-91EB-5E5792E35CC1}"/>
    <cellStyle name="Normal 6" xfId="39" xr:uid="{00000000-0005-0000-0000-000043010000}"/>
    <cellStyle name="Normal 6 10" xfId="386" xr:uid="{00000000-0005-0000-0000-000044010000}"/>
    <cellStyle name="Normal 6 11" xfId="387" xr:uid="{00000000-0005-0000-0000-000045010000}"/>
    <cellStyle name="Normal 6 12" xfId="388" xr:uid="{00000000-0005-0000-0000-000046010000}"/>
    <cellStyle name="Normal 6 12 2" xfId="814" xr:uid="{564BFBD9-01FD-4A30-BC61-03D992E67B6E}"/>
    <cellStyle name="Normal 6 12 3" xfId="715" xr:uid="{F65F74C9-3CCB-4335-8D96-B121362C0497}"/>
    <cellStyle name="Normal 6 13" xfId="389" xr:uid="{00000000-0005-0000-0000-000047010000}"/>
    <cellStyle name="Normal 6 14" xfId="390" xr:uid="{00000000-0005-0000-0000-000048010000}"/>
    <cellStyle name="Normal 6 15" xfId="391" xr:uid="{00000000-0005-0000-0000-000049010000}"/>
    <cellStyle name="Normal 6 16" xfId="392" xr:uid="{00000000-0005-0000-0000-00004A010000}"/>
    <cellStyle name="Normal 6 17" xfId="385" xr:uid="{00000000-0005-0000-0000-00004B010000}"/>
    <cellStyle name="Normal 6 2" xfId="393" xr:uid="{00000000-0005-0000-0000-00004C010000}"/>
    <cellStyle name="Normal 6 2 2" xfId="716" xr:uid="{E6A20891-ADA9-43D9-B0C7-1138C5E5D376}"/>
    <cellStyle name="Normal 6 3" xfId="394" xr:uid="{00000000-0005-0000-0000-00004D010000}"/>
    <cellStyle name="Normal 6 4" xfId="395" xr:uid="{00000000-0005-0000-0000-00004E010000}"/>
    <cellStyle name="Normal 6 5" xfId="396" xr:uid="{00000000-0005-0000-0000-00004F010000}"/>
    <cellStyle name="Normal 6 6" xfId="397" xr:uid="{00000000-0005-0000-0000-000050010000}"/>
    <cellStyle name="Normal 6 7" xfId="398" xr:uid="{00000000-0005-0000-0000-000051010000}"/>
    <cellStyle name="Normal 6 8" xfId="399" xr:uid="{00000000-0005-0000-0000-000052010000}"/>
    <cellStyle name="Normal 6 9" xfId="400" xr:uid="{00000000-0005-0000-0000-000053010000}"/>
    <cellStyle name="Normal 60" xfId="769" xr:uid="{A04C8580-586E-4A25-BA54-8E38BD4107EC}"/>
    <cellStyle name="Normal 60 2" xfId="836" xr:uid="{A6AF92AC-06F8-4321-B3EC-AD56F5767E2F}"/>
    <cellStyle name="Normal 60 2 2" xfId="918" xr:uid="{6B17B9B3-03B3-47C6-8B4B-C2DD83240A51}"/>
    <cellStyle name="Normal 60 2 2 2" xfId="1077" xr:uid="{DDD7E789-4CB3-4DF7-AFFC-5F75FE886006}"/>
    <cellStyle name="Normal 60 2 3" xfId="996" xr:uid="{254A0316-0CA2-4161-97DB-8B708EA822F1}"/>
    <cellStyle name="Normal 60 3" xfId="877" xr:uid="{73254158-ADE8-48DB-AA3C-57DB969AE6DB}"/>
    <cellStyle name="Normal 60 3 2" xfId="1036" xr:uid="{C94684F1-3EBB-43F5-956C-903F3A34D6D0}"/>
    <cellStyle name="Normal 60 4" xfId="956" xr:uid="{942ACB52-E612-4AD4-B534-3A3838FD54E9}"/>
    <cellStyle name="Normal 61" xfId="771" xr:uid="{C2A96E88-FAF7-44C2-B6C0-ECCDEF8E7E1A}"/>
    <cellStyle name="Normal 62" xfId="770" xr:uid="{45FAB4CF-EAD2-4044-B403-605A285235FD}"/>
    <cellStyle name="Normal 62 2" xfId="878" xr:uid="{8243F073-FC09-4041-B973-44C5E0B634A7}"/>
    <cellStyle name="Normal 62 2 2" xfId="1037" xr:uid="{465498DA-D63B-4AA1-8C6E-F5EF1073D331}"/>
    <cellStyle name="Normal 62 3" xfId="957" xr:uid="{3AB65032-D819-462D-A960-8E97FC6538FB}"/>
    <cellStyle name="Normal 63" xfId="646" xr:uid="{68D7F027-AAC0-431C-A65E-4255A4C81C62}"/>
    <cellStyle name="Normal 64" xfId="744" xr:uid="{97591ABE-FE92-43CD-932F-BB2D811ED963}"/>
    <cellStyle name="Normal 65" xfId="1093" xr:uid="{018B3B60-DB24-414F-80B7-BEFF97105AF3}"/>
    <cellStyle name="Normal 66" xfId="1094" xr:uid="{E3987F91-D9E2-4330-BFC2-937A105BFA2C}"/>
    <cellStyle name="Normal 67" xfId="1095" xr:uid="{9C369C3C-7A5A-4778-B07E-7EAE7B5CFB7F}"/>
    <cellStyle name="Normal 68" xfId="1096" xr:uid="{542CB20A-DC4B-4845-BD10-E8C2C04458BF}"/>
    <cellStyle name="Normal 69" xfId="1097" xr:uid="{0E2F4C6A-9A6F-4144-B89E-1870DBC35F26}"/>
    <cellStyle name="Normal 7" xfId="75" xr:uid="{00000000-0005-0000-0000-000054010000}"/>
    <cellStyle name="Normal 7 2" xfId="402" xr:uid="{00000000-0005-0000-0000-000055010000}"/>
    <cellStyle name="Normal 7 3" xfId="403" xr:uid="{00000000-0005-0000-0000-000056010000}"/>
    <cellStyle name="Normal 7 3 2" xfId="815" xr:uid="{EF435BA9-5612-4414-B85D-EAEFDEE714C0}"/>
    <cellStyle name="Normal 7 3 3" xfId="717" xr:uid="{7637177B-F1D8-44E7-A75A-4262BFCC0DA6}"/>
    <cellStyle name="Normal 7 4" xfId="401" xr:uid="{00000000-0005-0000-0000-000057010000}"/>
    <cellStyle name="Normal 7 4 2" xfId="889" xr:uid="{D1FB5ED1-3A0B-4124-99FF-352D0FFA32A7}"/>
    <cellStyle name="Normal 7 4 2 2" xfId="1048" xr:uid="{F9D962A6-E501-49A3-89CE-3495433862C3}"/>
    <cellStyle name="Normal 7 4 3" xfId="968" xr:uid="{A1F61332-7DD9-46ED-AAC9-8E5DE4A548EB}"/>
    <cellStyle name="Normal 7 4 4" xfId="784" xr:uid="{C2C519F4-9768-47E2-AC11-006BC0B02184}"/>
    <cellStyle name="Normal 7 5" xfId="850" xr:uid="{4FDD2756-AA95-46F3-83AA-FEBB473A38CD}"/>
    <cellStyle name="Normal 7 5 2" xfId="1007" xr:uid="{9679791F-8260-487F-9C06-3E18129C89B4}"/>
    <cellStyle name="Normal 7 6" xfId="928" xr:uid="{3A475081-F628-41BB-ACD1-2C3023AF3C0B}"/>
    <cellStyle name="Normal 7 7" xfId="664" xr:uid="{FF63F007-0935-41AE-9F2D-C338DE9AE5DE}"/>
    <cellStyle name="Normal 70" xfId="1098" xr:uid="{CB6B699B-CDD8-4512-A259-E6E0C464635F}"/>
    <cellStyle name="Normal 71" xfId="1099" xr:uid="{7368B1A7-DDFF-4F7C-BEDC-38E426CE93E2}"/>
    <cellStyle name="Normal 72" xfId="1100" xr:uid="{FD6B3B0F-6010-4D74-8DAA-D5833056E656}"/>
    <cellStyle name="Normal 73" xfId="1101" xr:uid="{C80CBC8F-E034-4E11-BA7E-DB5CC265D48D}"/>
    <cellStyle name="Normal 74" xfId="1102" xr:uid="{6BE521D2-BFF7-4E91-B78A-5C7350B85359}"/>
    <cellStyle name="Normal 75" xfId="1103" xr:uid="{B3F72306-8C5A-4389-8495-D2760EF273AB}"/>
    <cellStyle name="Normal 76" xfId="1104" xr:uid="{3AA11C65-389C-41B5-B620-67E3D59A9CB3}"/>
    <cellStyle name="Normal 77" xfId="1105" xr:uid="{27E06CCD-8562-4AF4-9D1D-6ACDC50A7856}"/>
    <cellStyle name="Normal 78" xfId="1106" xr:uid="{E3715E23-F44E-4109-8745-774FF0E746F2}"/>
    <cellStyle name="Normal 79" xfId="1107" xr:uid="{EA70357E-7BC3-4A19-B5BD-C1FD336FE480}"/>
    <cellStyle name="Normal 8" xfId="77" xr:uid="{00000000-0005-0000-0000-000058010000}"/>
    <cellStyle name="Normal 8 2" xfId="405" xr:uid="{00000000-0005-0000-0000-000059010000}"/>
    <cellStyle name="Normal 8 2 2" xfId="614" xr:uid="{8568A465-D92E-49E8-96BC-0A45BEBCDBDD}"/>
    <cellStyle name="Normal 8 3" xfId="406" xr:uid="{00000000-0005-0000-0000-00005A010000}"/>
    <cellStyle name="Normal 8 3 2" xfId="890" xr:uid="{7AEB81FE-CFEF-44DB-A0B5-4CE71F79F402}"/>
    <cellStyle name="Normal 8 3 2 2" xfId="1049" xr:uid="{FB5F860B-CBFB-42F8-B751-A13ED4CC79C1}"/>
    <cellStyle name="Normal 8 3 3" xfId="969" xr:uid="{F200215E-0723-4B9E-A5AB-B32BEB4698C2}"/>
    <cellStyle name="Normal 8 3 4" xfId="785" xr:uid="{C6BCFA26-70DE-4D23-87C6-42C8A03BA035}"/>
    <cellStyle name="Normal 8 4" xfId="407" xr:uid="{00000000-0005-0000-0000-00005B010000}"/>
    <cellStyle name="Normal 8 4 2" xfId="1008" xr:uid="{4660B8A3-2340-4662-8127-C2DD5546F163}"/>
    <cellStyle name="Normal 8 4 3" xfId="851" xr:uid="{6BC8B459-0183-44D2-AF3C-637BDA67D79B}"/>
    <cellStyle name="Normal 8 5" xfId="404" xr:uid="{00000000-0005-0000-0000-00005C010000}"/>
    <cellStyle name="Normal 8 5 2" xfId="929" xr:uid="{9B79C7EF-734D-4188-9C36-D7AD4C0CE9C5}"/>
    <cellStyle name="Normal 8 6" xfId="665" xr:uid="{64588C4F-AA16-46A9-82AF-CE49A1464699}"/>
    <cellStyle name="Normal 80" xfId="1108" xr:uid="{5524A9BC-3D42-4434-B9EE-C2062B8B8953}"/>
    <cellStyle name="Normal 81" xfId="1109" xr:uid="{21110747-5A19-4F23-91CD-621FE21A7B70}"/>
    <cellStyle name="Normal 82" xfId="1110" xr:uid="{1C34297B-CC24-4DEC-A658-012E70BCD779}"/>
    <cellStyle name="Normal 83" xfId="1111" xr:uid="{878A1BA8-A29A-4045-84E0-47605C34B35B}"/>
    <cellStyle name="Normal 84" xfId="1112" xr:uid="{8A5D662B-0797-441F-A117-B9FC60CE4313}"/>
    <cellStyle name="Normal 85" xfId="1113" xr:uid="{C98AB38B-D37A-4DE8-BA75-D83F6CA249A8}"/>
    <cellStyle name="Normal 86" xfId="1114" xr:uid="{6083C3C4-0050-42C6-B4B1-2B2AE25707BA}"/>
    <cellStyle name="Normal 87" xfId="1116" xr:uid="{19A32D16-D488-4253-9B06-76F7B270710B}"/>
    <cellStyle name="Normal 9" xfId="99" xr:uid="{00000000-0005-0000-0000-00005D010000}"/>
    <cellStyle name="Normal 9 2" xfId="12" xr:uid="{00000000-0005-0000-0000-00005E010000}"/>
    <cellStyle name="Normal 9 2 2" xfId="615" xr:uid="{C75A3FD2-1437-45F3-8479-302D2A408F58}"/>
    <cellStyle name="Normal 9 3" xfId="408" xr:uid="{00000000-0005-0000-0000-00005F010000}"/>
    <cellStyle name="Normal 9 3 2" xfId="891" xr:uid="{74A10DD0-3E76-4467-A30F-6643A0F988DF}"/>
    <cellStyle name="Normal 9 3 2 2" xfId="1050" xr:uid="{80069152-EB94-40F7-8917-3AFE090BEE13}"/>
    <cellStyle name="Normal 9 3 3" xfId="970" xr:uid="{714698AF-5D25-4E83-A046-2184276A3F7D}"/>
    <cellStyle name="Normal 9 3 4" xfId="786" xr:uid="{813757AA-7E1C-4E46-BFD2-5B43281A5904}"/>
    <cellStyle name="Normal 9 4" xfId="852" xr:uid="{C43330D6-AF54-4BEB-A86D-E530E4988014}"/>
    <cellStyle name="Normal 9 4 2" xfId="1009" xr:uid="{68116D48-B06E-49BE-979F-112006302D8A}"/>
    <cellStyle name="Normal 9 5" xfId="930" xr:uid="{D06F38F0-68AC-44ED-83E4-E0C67E1E58B4}"/>
    <cellStyle name="Normal 9 6" xfId="666" xr:uid="{149B1859-74A3-4453-A803-03D536899D19}"/>
    <cellStyle name="Normal 92" xfId="409" xr:uid="{00000000-0005-0000-0000-000060010000}"/>
    <cellStyle name="Normal GHG Numbers (0.00)" xfId="410" xr:uid="{00000000-0005-0000-0000-000061010000}"/>
    <cellStyle name="Normal GHG Numbers (0.00) 2" xfId="411" xr:uid="{00000000-0005-0000-0000-000062010000}"/>
    <cellStyle name="Normal GHG Textfiels Bold" xfId="412" xr:uid="{00000000-0005-0000-0000-000063010000}"/>
    <cellStyle name="Normal GHG Textfiels Bold 2" xfId="413" xr:uid="{00000000-0005-0000-0000-000064010000}"/>
    <cellStyle name="Normal GHG-Shade" xfId="414" xr:uid="{00000000-0005-0000-0000-000065010000}"/>
    <cellStyle name="Normal_ODEX_aut-slcl" xfId="1119" xr:uid="{694620C1-7ED5-4989-BC98-48F7051F50F1}"/>
    <cellStyle name="Nota 2" xfId="415" xr:uid="{00000000-0005-0000-0000-000066010000}"/>
    <cellStyle name="Notas 2" xfId="416" xr:uid="{00000000-0005-0000-0000-000067010000}"/>
    <cellStyle name="Notas 2 2" xfId="417" xr:uid="{00000000-0005-0000-0000-000068010000}"/>
    <cellStyle name="Note" xfId="616" xr:uid="{49169EB8-0804-4195-BE46-79B971C4A79A}"/>
    <cellStyle name="Note 2" xfId="418" xr:uid="{00000000-0005-0000-0000-000069010000}"/>
    <cellStyle name="Note 2 2" xfId="617" xr:uid="{4799B37A-CD90-4C99-BA07-460DD6086953}"/>
    <cellStyle name="Note 3" xfId="419" xr:uid="{00000000-0005-0000-0000-00006A010000}"/>
    <cellStyle name="Notiz 2" xfId="420" xr:uid="{00000000-0005-0000-0000-00006B010000}"/>
    <cellStyle name="NumberCellStyle" xfId="421" xr:uid="{00000000-0005-0000-0000-00006C010000}"/>
    <cellStyle name="ohneP" xfId="422" xr:uid="{00000000-0005-0000-0000-00006D010000}"/>
    <cellStyle name="Output" xfId="618" xr:uid="{10186BF1-AF64-4196-BFF5-39EB5BBFF897}"/>
    <cellStyle name="Output 2" xfId="423" xr:uid="{00000000-0005-0000-0000-00006E010000}"/>
    <cellStyle name="Percent 2" xfId="424" xr:uid="{00000000-0005-0000-0000-00006F010000}"/>
    <cellStyle name="Porcentagem" xfId="2" builtinId="5"/>
    <cellStyle name="Porcentagem 10" xfId="827" xr:uid="{8977991D-A9F8-4649-9C89-8EFF6BBCD6AA}"/>
    <cellStyle name="Porcentagem 11" xfId="757" xr:uid="{99E7D116-A3C0-4E03-A927-669C4AF882D9}"/>
    <cellStyle name="Porcentagem 2" xfId="9" xr:uid="{00000000-0005-0000-0000-000071010000}"/>
    <cellStyle name="Porcentagem 2 10" xfId="718" xr:uid="{F49CE047-FD37-41AB-B490-A6CD64BA7500}"/>
    <cellStyle name="Porcentagem 2 2" xfId="30" xr:uid="{00000000-0005-0000-0000-000072010000}"/>
    <cellStyle name="Porcentagem 2 2 2" xfId="427" xr:uid="{00000000-0005-0000-0000-000073010000}"/>
    <cellStyle name="Porcentagem 2 2 2 2" xfId="816" xr:uid="{C3622A14-6A65-4F5B-9EE8-F286C6E716DF}"/>
    <cellStyle name="Porcentagem 2 2 2 2 2" xfId="905" xr:uid="{B60CA77C-1766-4DE2-8526-0C40E6375341}"/>
    <cellStyle name="Porcentagem 2 2 2 2 2 2" xfId="1064" xr:uid="{482459DC-0843-46CA-BDC6-59B4D19B8860}"/>
    <cellStyle name="Porcentagem 2 2 2 2 3" xfId="983" xr:uid="{60E05071-6393-4079-92B4-B4D90656997C}"/>
    <cellStyle name="Porcentagem 2 2 2 3" xfId="865" xr:uid="{5102BFA1-0F3F-45A8-9A39-271E89560302}"/>
    <cellStyle name="Porcentagem 2 2 2 3 2" xfId="1023" xr:uid="{92E5DA2D-836F-493E-A021-628D41E6D18C}"/>
    <cellStyle name="Porcentagem 2 2 2 4" xfId="943" xr:uid="{E1442064-4C7A-41DB-A8A3-9F92CAEB5ED3}"/>
    <cellStyle name="Porcentagem 2 2 2 5" xfId="719" xr:uid="{AEA83DF3-BACE-4EB6-8045-231DD5532076}"/>
    <cellStyle name="Porcentagem 2 2 3" xfId="620" xr:uid="{E9F1B4A0-1213-4A9B-97BA-23057D2D5D89}"/>
    <cellStyle name="Porcentagem 2 3" xfId="43" xr:uid="{00000000-0005-0000-0000-000074010000}"/>
    <cellStyle name="Porcentagem 2 3 2" xfId="720" xr:uid="{5FE33552-E877-406C-93F1-0EE41C2FEDCD}"/>
    <cellStyle name="Porcentagem 2 3 3" xfId="621" xr:uid="{34ED10C4-3EDD-4899-9D60-C347ADD013B2}"/>
    <cellStyle name="Porcentagem 2 4" xfId="47" xr:uid="{00000000-0005-0000-0000-000075010000}"/>
    <cellStyle name="Porcentagem 2 4 2" xfId="721" xr:uid="{4126DE89-D55D-4F52-A56A-F37BA543934E}"/>
    <cellStyle name="Porcentagem 2 5" xfId="426" xr:uid="{00000000-0005-0000-0000-000076010000}"/>
    <cellStyle name="Porcentagem 2 5 2" xfId="722" xr:uid="{0E10032B-60CD-4449-8131-536E4B07A79C}"/>
    <cellStyle name="Porcentagem 2 6" xfId="723" xr:uid="{CF348C8C-7042-4E40-8539-3007420A637A}"/>
    <cellStyle name="Porcentagem 2 7" xfId="724" xr:uid="{C04B0D07-6CD4-4309-ABAA-3D2D5BD2FF02}"/>
    <cellStyle name="Porcentagem 2 8" xfId="725" xr:uid="{98380703-6076-4DDC-B0DD-44C54C72B4E6}"/>
    <cellStyle name="Porcentagem 2 9" xfId="726" xr:uid="{50E029A2-9A76-42D9-9935-5E11C75F7EAC}"/>
    <cellStyle name="Porcentagem 3" xfId="15" xr:uid="{00000000-0005-0000-0000-000077010000}"/>
    <cellStyle name="Porcentagem 3 2" xfId="31" xr:uid="{00000000-0005-0000-0000-000078010000}"/>
    <cellStyle name="Porcentagem 3 2 2" xfId="622" xr:uid="{B96E38C6-8363-450C-82C2-D065333B9323}"/>
    <cellStyle name="Porcentagem 3 3" xfId="45" xr:uid="{00000000-0005-0000-0000-000079010000}"/>
    <cellStyle name="Porcentagem 3 3 2" xfId="623" xr:uid="{E34DA9E8-2B41-4176-90D7-3EB3CC3625D4}"/>
    <cellStyle name="Porcentagem 3 4" xfId="428" xr:uid="{00000000-0005-0000-0000-00007A010000}"/>
    <cellStyle name="Porcentagem 3 4 2" xfId="727" xr:uid="{D893FA76-264F-4998-9F78-EB3556CA5294}"/>
    <cellStyle name="Porcentagem 3 5" xfId="728" xr:uid="{95372028-B05D-497D-A7DD-591B1A44F045}"/>
    <cellStyle name="Porcentagem 3 6" xfId="729" xr:uid="{EF3C0B53-4ECB-46EA-9918-E6DE3BFF226B}"/>
    <cellStyle name="Porcentagem 4" xfId="40" xr:uid="{00000000-0005-0000-0000-00007B010000}"/>
    <cellStyle name="Porcentagem 4 2" xfId="58" xr:uid="{00000000-0005-0000-0000-00007C010000}"/>
    <cellStyle name="Porcentagem 4 2 2" xfId="626" xr:uid="{EA0B874A-91EF-4DB2-8F03-755744960017}"/>
    <cellStyle name="Porcentagem 4 2 3" xfId="625" xr:uid="{AF0A2E06-EBA0-42B5-9D99-B9F53AA3C385}"/>
    <cellStyle name="Porcentagem 4 3" xfId="624" xr:uid="{997094F0-04A4-43D7-A53F-7F42A234D181}"/>
    <cellStyle name="Porcentagem 5" xfId="79" xr:uid="{00000000-0005-0000-0000-00007D010000}"/>
    <cellStyle name="Porcentagem 5 2" xfId="486" xr:uid="{00000000-0005-0000-0000-00007E010000}"/>
    <cellStyle name="Porcentagem 5 2 2" xfId="628" xr:uid="{8E5D49D9-BE14-43BD-A227-BE3D2002DD34}"/>
    <cellStyle name="Porcentagem 5 3" xfId="772" xr:uid="{9416E7F1-0552-4607-A86B-29F26DBD6AB3}"/>
    <cellStyle name="Porcentagem 5 4" xfId="648" xr:uid="{93F6F1AA-0C58-4F7A-BF6A-D6EB6C14F606}"/>
    <cellStyle name="Porcentagem 5 5" xfId="627" xr:uid="{8EBD13C8-E05D-42FF-BC0D-0C00F3D55090}"/>
    <cellStyle name="Porcentagem 6" xfId="425" xr:uid="{00000000-0005-0000-0000-00007F010000}"/>
    <cellStyle name="Porcentagem 6 2" xfId="630" xr:uid="{3CADCE20-C800-49AF-9188-22644D8DA501}"/>
    <cellStyle name="Porcentagem 6 3" xfId="730" xr:uid="{D1C3F477-8972-48E5-BD07-F51509EB7AFF}"/>
    <cellStyle name="Porcentagem 6 4" xfId="629" xr:uid="{DE3F0DE2-F728-4BDE-880C-0D2FDC69E20C}"/>
    <cellStyle name="Porcentagem 7" xfId="619" xr:uid="{2B207021-7160-4C99-8DA4-57080A47C724}"/>
    <cellStyle name="Porcentagem 7 2" xfId="731" xr:uid="{22D459CF-9DDA-49CD-A6DA-60B557BC1C1B}"/>
    <cellStyle name="Porcentagem 8" xfId="732" xr:uid="{B26403BB-14E4-4FC3-9DCD-FDFC209682DA}"/>
    <cellStyle name="Porcentagem 8 2" xfId="13" xr:uid="{00000000-0005-0000-0000-000080010000}"/>
    <cellStyle name="Porcentagem 8 2 2" xfId="906" xr:uid="{167A2657-164A-420B-B8FB-CD9A8B68535F}"/>
    <cellStyle name="Porcentagem 8 2 2 2" xfId="1065" xr:uid="{CF54E6B3-A482-41B7-9145-5795B019F989}"/>
    <cellStyle name="Porcentagem 8 2 3" xfId="984" xr:uid="{690B76B0-15A2-4F48-A84B-CB6F2DD41002}"/>
    <cellStyle name="Porcentagem 8 3" xfId="866" xr:uid="{F102B898-0584-4DC3-BAF6-FE527E91108E}"/>
    <cellStyle name="Porcentagem 8 3 2" xfId="1024" xr:uid="{7C52AD4F-F005-41C2-B312-013EAF5B885F}"/>
    <cellStyle name="Porcentagem 8 4" xfId="944" xr:uid="{5133B26E-0B16-4BFF-96AC-7CDA119DE376}"/>
    <cellStyle name="Porcentagem 9" xfId="48" xr:uid="{00000000-0005-0000-0000-000081010000}"/>
    <cellStyle name="Porcentaje 2" xfId="429" xr:uid="{00000000-0005-0000-0000-000082010000}"/>
    <cellStyle name="Porcentaje 2 2" xfId="430" xr:uid="{00000000-0005-0000-0000-000083010000}"/>
    <cellStyle name="Porcentaje 2 2 2" xfId="431" xr:uid="{00000000-0005-0000-0000-000084010000}"/>
    <cellStyle name="Porcentaje 2 3" xfId="432" xr:uid="{00000000-0005-0000-0000-000085010000}"/>
    <cellStyle name="Porcentaje 2 4" xfId="433" xr:uid="{00000000-0005-0000-0000-000086010000}"/>
    <cellStyle name="Porcentaje 2 5" xfId="434" xr:uid="{00000000-0005-0000-0000-000087010000}"/>
    <cellStyle name="Porcentaje 3" xfId="435" xr:uid="{00000000-0005-0000-0000-000088010000}"/>
    <cellStyle name="Porcentual 2" xfId="436" xr:uid="{00000000-0005-0000-0000-000089010000}"/>
    <cellStyle name="Porcentual 2 2" xfId="437" xr:uid="{00000000-0005-0000-0000-00008A010000}"/>
    <cellStyle name="Pourcentage 2" xfId="438" xr:uid="{00000000-0005-0000-0000-00008B010000}"/>
    <cellStyle name="Prozent 2" xfId="439" xr:uid="{00000000-0005-0000-0000-00008C010000}"/>
    <cellStyle name="Refdb standard" xfId="440" xr:uid="{00000000-0005-0000-0000-00008D010000}"/>
    <cellStyle name="Saída 2" xfId="441" xr:uid="{00000000-0005-0000-0000-00008E010000}"/>
    <cellStyle name="Schlecht 2" xfId="442" xr:uid="{00000000-0005-0000-0000-00008F010000}"/>
    <cellStyle name="Separador de milhares 10" xfId="825" xr:uid="{3A862C98-5018-4216-A496-57082D71082D}"/>
    <cellStyle name="Separador de milhares 2" xfId="21" xr:uid="{00000000-0005-0000-0000-000090010000}"/>
    <cellStyle name="Separador de milhares 2 2" xfId="22" xr:uid="{00000000-0005-0000-0000-000091010000}"/>
    <cellStyle name="Separador de milhares 2 2 2" xfId="64" xr:uid="{00000000-0005-0000-0000-000092010000}"/>
    <cellStyle name="Separador de milhares 2 2 2 2" xfId="735" xr:uid="{347C1BA1-3476-4877-8021-59A150AE80EA}"/>
    <cellStyle name="Separador de milhares 2 2 3" xfId="90" xr:uid="{00000000-0005-0000-0000-000093010000}"/>
    <cellStyle name="Separador de milhares 2 2 3 2" xfId="736" xr:uid="{F6322CD9-FC0F-4339-A698-B0FE0308273F}"/>
    <cellStyle name="Separador de milhares 2 2 4" xfId="737" xr:uid="{5707E36C-DEE6-47BD-96D4-6F5D776272A8}"/>
    <cellStyle name="Separador de milhares 2 2 5" xfId="734" xr:uid="{F536A10C-0A1A-4AB6-B88A-6AE23F975087}"/>
    <cellStyle name="Separador de milhares 2 2 6" xfId="667" xr:uid="{F0CF8E11-E3C5-4181-A8D4-136A7E9DBEA5}"/>
    <cellStyle name="Separador de milhares 2 2 7" xfId="631" xr:uid="{6DEE14AD-40E2-4EAB-94EE-87B743284A52}"/>
    <cellStyle name="Separador de milhares 2 3" xfId="24" xr:uid="{00000000-0005-0000-0000-000094010000}"/>
    <cellStyle name="Separador de milhares 2 3 2" xfId="33" xr:uid="{00000000-0005-0000-0000-000095010000}"/>
    <cellStyle name="Separador de milhares 2 3 2 2" xfId="68" xr:uid="{00000000-0005-0000-0000-000096010000}"/>
    <cellStyle name="Separador de milhares 2 3 2 2 2" xfId="907" xr:uid="{B8B890D7-3F7E-4E1A-9F3D-5E803413D01F}"/>
    <cellStyle name="Separador de milhares 2 3 2 2 2 2" xfId="1066" xr:uid="{6B78F717-0BC9-47AD-A23D-77C582FBA715}"/>
    <cellStyle name="Separador de milhares 2 3 2 2 3" xfId="985" xr:uid="{315FFB9E-B5A1-48FB-BBA3-2284BD783A8A}"/>
    <cellStyle name="Separador de milhares 2 3 2 2 4" xfId="817" xr:uid="{EB1EAB58-097B-4EA8-A992-F023E056353A}"/>
    <cellStyle name="Separador de milhares 2 3 2 3" xfId="92" xr:uid="{00000000-0005-0000-0000-000097010000}"/>
    <cellStyle name="Separador de milhares 2 3 2 3 2" xfId="1025" xr:uid="{28D51B97-7933-4497-83AC-386C6B1769C3}"/>
    <cellStyle name="Separador de milhares 2 3 2 3 3" xfId="867" xr:uid="{7AAAA167-058D-4F05-89F6-B51393C449C5}"/>
    <cellStyle name="Separador de milhares 2 3 2 4" xfId="945" xr:uid="{E8995C70-FEC1-447A-A073-7EA405072DCD}"/>
    <cellStyle name="Separador de milhares 2 3 2 5" xfId="739" xr:uid="{80CFBC3B-E247-411A-9003-89EAD9D76DA0}"/>
    <cellStyle name="Separador de milhares 2 3 3" xfId="66" xr:uid="{00000000-0005-0000-0000-000098010000}"/>
    <cellStyle name="Separador de milhares 2 3 3 2" xfId="738" xr:uid="{3B4F6D7A-ABB5-4D43-ACF2-0DEFB920D556}"/>
    <cellStyle name="Separador de milhares 2 3 4" xfId="91" xr:uid="{00000000-0005-0000-0000-000099010000}"/>
    <cellStyle name="Separador de milhares 2 4" xfId="38" xr:uid="{00000000-0005-0000-0000-00009A010000}"/>
    <cellStyle name="Separador de milhares 2 4 2" xfId="70" xr:uid="{00000000-0005-0000-0000-00009B010000}"/>
    <cellStyle name="Separador de milhares 2 4 3" xfId="94" xr:uid="{00000000-0005-0000-0000-00009C010000}"/>
    <cellStyle name="Separador de milhares 2 4 4" xfId="740" xr:uid="{37049864-FA1E-4A46-B41F-BE5AE1898870}"/>
    <cellStyle name="Separador de milhares 2 5" xfId="62" xr:uid="{00000000-0005-0000-0000-00009D010000}"/>
    <cellStyle name="Separador de milhares 2 5 2" xfId="741" xr:uid="{57D1AF47-E314-4DFC-BAD7-C10A8D6E75A9}"/>
    <cellStyle name="Separador de milhares 2 6" xfId="89" xr:uid="{00000000-0005-0000-0000-00009E010000}"/>
    <cellStyle name="Separador de milhares 2 6 2" xfId="733" xr:uid="{DB6304CB-7823-4BB0-8375-91FD74468115}"/>
    <cellStyle name="Separador de milhares 2 7" xfId="443" xr:uid="{00000000-0005-0000-0000-00009F010000}"/>
    <cellStyle name="Separador de milhares 3" xfId="11" xr:uid="{00000000-0005-0000-0000-0000A0010000}"/>
    <cellStyle name="Separador de milhares 3 2" xfId="16" xr:uid="{00000000-0005-0000-0000-0000A1010000}"/>
    <cellStyle name="Separador de milhares 3 2 2" xfId="81" xr:uid="{00000000-0005-0000-0000-0000A2010000}"/>
    <cellStyle name="Separador de milhares 3 2 3" xfId="65" xr:uid="{00000000-0005-0000-0000-0000A3010000}"/>
    <cellStyle name="Separador de milhares 3 2 4" xfId="88" xr:uid="{00000000-0005-0000-0000-0000A4010000}"/>
    <cellStyle name="Separador de milhares 3 3" xfId="80" xr:uid="{00000000-0005-0000-0000-0000A5010000}"/>
    <cellStyle name="Separador de milhares 3 4" xfId="63" xr:uid="{00000000-0005-0000-0000-0000A6010000}"/>
    <cellStyle name="Separador de milhares 3 5" xfId="86" xr:uid="{00000000-0005-0000-0000-0000A7010000}"/>
    <cellStyle name="Separador de milhares 4" xfId="632" xr:uid="{1A582478-42AC-45D5-8940-0C7A90DE6A24}"/>
    <cellStyle name="Separador de milhares 4 2" xfId="633" xr:uid="{6FBD5C8C-A792-4D24-B4FB-B08D5F1963E7}"/>
    <cellStyle name="Separador de milhares 4 2 2" xfId="634" xr:uid="{BC5C0D1C-C5EB-4B46-8A42-27CAFFDCF85C}"/>
    <cellStyle name="Separador de milhares 4 3" xfId="635" xr:uid="{DF887544-A294-4E71-AB29-7084B1A8D2EE}"/>
    <cellStyle name="Separador de milhares 4 3 2" xfId="636" xr:uid="{94A2CBCA-8CCC-4C02-ADE6-AFFD4C8FB3A1}"/>
    <cellStyle name="Separador de milhares 5" xfId="637" xr:uid="{6C3AFB0C-BD7D-40EA-A759-F83FA99B2970}"/>
    <cellStyle name="Separador de milhares 6" xfId="638" xr:uid="{FC7105FF-B161-4D7C-9BE8-3487E8479739}"/>
    <cellStyle name="Separador de milhares 7" xfId="639" xr:uid="{1DA25CBE-7C9D-46EC-ABD3-15B48F0C740D}"/>
    <cellStyle name="Separador de milhares 7 2" xfId="742" xr:uid="{7D98A1C6-23FA-469D-B004-44CC9C582EBF}"/>
    <cellStyle name="Separador de milhares 8" xfId="640" xr:uid="{85979680-A654-4EE3-9F19-1D9245136D52}"/>
    <cellStyle name="Separador de milhares 8 2" xfId="641" xr:uid="{7DB61F29-6A95-4D87-8BE0-92D2AF604B3B}"/>
    <cellStyle name="Separador de milhares 9" xfId="642" xr:uid="{E8AE318C-C14C-4BD3-AE8A-C81A9972E9BD}"/>
    <cellStyle name="Separador de milhares 9 2" xfId="643" xr:uid="{CCA13AF2-4E60-44C5-B83D-966E376F56B8}"/>
    <cellStyle name="Separador de milhares 9 2 2" xfId="908" xr:uid="{5B62D3F5-DA4A-40E9-9D8B-A8DE863834A1}"/>
    <cellStyle name="Separador de milhares 9 2 2 2" xfId="1067" xr:uid="{F7CC7A8D-E69A-407F-ACC6-6FF192D63455}"/>
    <cellStyle name="Separador de milhares 9 2 3" xfId="986" xr:uid="{219492F4-EFC5-4D70-AAD5-CD4CB50E7945}"/>
    <cellStyle name="Separador de milhares 9 2 4" xfId="818" xr:uid="{DFAD4D21-1616-4FFB-8C7F-51538AF532DE}"/>
    <cellStyle name="Separador de milhares 9 3" xfId="868" xr:uid="{5D35A7D3-91C9-4D90-BAEC-86C8313BEC19}"/>
    <cellStyle name="Separador de milhares 9 3 2" xfId="1026" xr:uid="{BC277BF1-6555-4212-B933-DA1AE5485CB9}"/>
    <cellStyle name="Separador de milhares 9 4" xfId="946" xr:uid="{463EC8C0-737A-40F4-A84B-9E76D248C42F}"/>
    <cellStyle name="Separador de milhares 9 5" xfId="743" xr:uid="{5DD64B77-D7EC-4CC5-89A2-D55E9BBD1C12}"/>
    <cellStyle name="Shade" xfId="444" xr:uid="{00000000-0005-0000-0000-0000A8010000}"/>
    <cellStyle name="Shade 2" xfId="445" xr:uid="{00000000-0005-0000-0000-0000A9010000}"/>
    <cellStyle name="Standaard_Blad1" xfId="446" xr:uid="{00000000-0005-0000-0000-0000AA010000}"/>
    <cellStyle name="Standaard2" xfId="447" xr:uid="{00000000-0005-0000-0000-0000AB010000}"/>
    <cellStyle name="Standard 2" xfId="448" xr:uid="{00000000-0005-0000-0000-0000AC010000}"/>
    <cellStyle name="Standard 2 2" xfId="449" xr:uid="{00000000-0005-0000-0000-0000AD010000}"/>
    <cellStyle name="Standard 2 3" xfId="450" xr:uid="{00000000-0005-0000-0000-0000AE010000}"/>
    <cellStyle name="Standard 3" xfId="451" xr:uid="{00000000-0005-0000-0000-0000AF010000}"/>
    <cellStyle name="Standard 4" xfId="452" xr:uid="{00000000-0005-0000-0000-0000B0010000}"/>
    <cellStyle name="Standard 5" xfId="453" xr:uid="{00000000-0005-0000-0000-0000B1010000}"/>
    <cellStyle name="Standard 6" xfId="454" xr:uid="{00000000-0005-0000-0000-0000B2010000}"/>
    <cellStyle name="Standard 7" xfId="455" xr:uid="{00000000-0005-0000-0000-0000B3010000}"/>
    <cellStyle name="Standard_ENR_REF" xfId="456" xr:uid="{00000000-0005-0000-0000-0000B4010000}"/>
    <cellStyle name="Style 1" xfId="457" xr:uid="{00000000-0005-0000-0000-0000B5010000}"/>
    <cellStyle name="Texto de Aviso 2" xfId="458" xr:uid="{00000000-0005-0000-0000-0000B6010000}"/>
    <cellStyle name="Title" xfId="644" xr:uid="{67077074-592F-4433-B353-C69F56196347}"/>
    <cellStyle name="Title 2" xfId="459" xr:uid="{00000000-0005-0000-0000-0000B7010000}"/>
    <cellStyle name="Titre 2" xfId="460" xr:uid="{00000000-0005-0000-0000-0000B8010000}"/>
    <cellStyle name="Titre 3" xfId="461" xr:uid="{00000000-0005-0000-0000-0000B9010000}"/>
    <cellStyle name="Total 2" xfId="462" xr:uid="{00000000-0005-0000-0000-0000BA010000}"/>
    <cellStyle name="Überschrift 1 2" xfId="463" xr:uid="{00000000-0005-0000-0000-0000BB010000}"/>
    <cellStyle name="Überschrift 2 2" xfId="464" xr:uid="{00000000-0005-0000-0000-0000BC010000}"/>
    <cellStyle name="Überschrift 3 2" xfId="465" xr:uid="{00000000-0005-0000-0000-0000BD010000}"/>
    <cellStyle name="Überschrift 4 2" xfId="466" xr:uid="{00000000-0005-0000-0000-0000BE010000}"/>
    <cellStyle name="Überschrift 5" xfId="467" xr:uid="{00000000-0005-0000-0000-0000BF010000}"/>
    <cellStyle name="Valuta [0]_Blad1" xfId="468" xr:uid="{00000000-0005-0000-0000-0000C0010000}"/>
    <cellStyle name="Valuta_Blad1" xfId="469" xr:uid="{00000000-0005-0000-0000-0000C1010000}"/>
    <cellStyle name="Verknüpfte Zelle 2" xfId="470" xr:uid="{00000000-0005-0000-0000-0000C2010000}"/>
    <cellStyle name="Vírgula" xfId="1" builtinId="3"/>
    <cellStyle name="Vírgula 10" xfId="1117" xr:uid="{6C00C22C-5796-4B39-BABA-42D23B0EF0C8}"/>
    <cellStyle name="Vírgula 11" xfId="1118" xr:uid="{5489C4A1-A18B-4CF5-9899-0C61BB6C4DD7}"/>
    <cellStyle name="Vírgula 2" xfId="10" xr:uid="{00000000-0005-0000-0000-0000C4010000}"/>
    <cellStyle name="Vírgula 2 2" xfId="14" xr:uid="{00000000-0005-0000-0000-0000C5010000}"/>
    <cellStyle name="Vírgula 2 2 2" xfId="71" xr:uid="{00000000-0005-0000-0000-0000C6010000}"/>
    <cellStyle name="Vírgula 2 2 2 2" xfId="909" xr:uid="{7C359F88-B1D9-4358-8A3D-B25FCF751D16}"/>
    <cellStyle name="Vírgula 2 2 2 2 2" xfId="1068" xr:uid="{15747B8C-F8F2-43D5-8623-E490C38A86BD}"/>
    <cellStyle name="Vírgula 2 2 2 3" xfId="987" xr:uid="{CFCCDA07-A62D-49CA-9D06-A40FACA90AC6}"/>
    <cellStyle name="Vírgula 2 2 3" xfId="87" xr:uid="{00000000-0005-0000-0000-0000C7010000}"/>
    <cellStyle name="Vírgula 2 2 3 2" xfId="1027" xr:uid="{B5D1242E-AEE6-4266-9B6D-89559956B7FE}"/>
    <cellStyle name="Vírgula 2 2 4" xfId="472" xr:uid="{00000000-0005-0000-0000-0000C8010000}"/>
    <cellStyle name="Vírgula 2 2 4 2" xfId="947" xr:uid="{CA211822-C583-48BC-B764-363F323FC3AC}"/>
    <cellStyle name="Vírgula 2 3" xfId="49" xr:uid="{00000000-0005-0000-0000-0000C9010000}"/>
    <cellStyle name="Vírgula 2 3 2" xfId="74" xr:uid="{00000000-0005-0000-0000-0000CA010000}"/>
    <cellStyle name="Vírgula 2 3 3" xfId="97" xr:uid="{00000000-0005-0000-0000-0000CB010000}"/>
    <cellStyle name="Vírgula 2 3 4" xfId="484" xr:uid="{00000000-0005-0000-0000-0000CC010000}"/>
    <cellStyle name="Vírgula 2 3 5" xfId="837" xr:uid="{D5F66A4C-E8B2-49E6-884F-54DB03C522C6}"/>
    <cellStyle name="Vírgula 2 4" xfId="67" xr:uid="{00000000-0005-0000-0000-0000CD010000}"/>
    <cellStyle name="Vírgula 2 4 2" xfId="668" xr:uid="{44AAFF46-85A6-4926-8E91-6C287FBA3E30}"/>
    <cellStyle name="Vírgula 2 5" xfId="85" xr:uid="{00000000-0005-0000-0000-0000CE010000}"/>
    <cellStyle name="Vírgula 2 6" xfId="101" xr:uid="{00000000-0005-0000-0000-0000CF010000}"/>
    <cellStyle name="Vírgula 2 7" xfId="471" xr:uid="{00000000-0005-0000-0000-0000D0010000}"/>
    <cellStyle name="Vírgula 3" xfId="37" xr:uid="{00000000-0005-0000-0000-0000D1010000}"/>
    <cellStyle name="Vírgula 3 2" xfId="69" xr:uid="{00000000-0005-0000-0000-0000D2010000}"/>
    <cellStyle name="Vírgula 3 3" xfId="93" xr:uid="{00000000-0005-0000-0000-0000D3010000}"/>
    <cellStyle name="Vírgula 3 4" xfId="473" xr:uid="{00000000-0005-0000-0000-0000D4010000}"/>
    <cellStyle name="Vírgula 3 5" xfId="752" xr:uid="{850D332D-15DC-4C39-90C3-4DEDE38E791D}"/>
    <cellStyle name="Vírgula 4" xfId="5" xr:uid="{00000000-0005-0000-0000-0000D5010000}"/>
    <cellStyle name="Vírgula 4 2" xfId="41" xr:uid="{00000000-0005-0000-0000-0000D6010000}"/>
    <cellStyle name="Vírgula 4 2 2" xfId="95" xr:uid="{00000000-0005-0000-0000-0000D7010000}"/>
    <cellStyle name="Vírgula 4 2 3" xfId="487" xr:uid="{00000000-0005-0000-0000-0000D8010000}"/>
    <cellStyle name="Vírgula 4 3" xfId="72" xr:uid="{00000000-0005-0000-0000-0000D9010000}"/>
    <cellStyle name="Vírgula 4 4" xfId="83" xr:uid="{00000000-0005-0000-0000-0000DA010000}"/>
    <cellStyle name="Vírgula 4 5" xfId="482" xr:uid="{00000000-0005-0000-0000-0000DB010000}"/>
    <cellStyle name="Vírgula 4 6" xfId="760" xr:uid="{E90490AB-B4C7-4448-A49B-EA0DB7C34865}"/>
    <cellStyle name="Vírgula 5" xfId="57" xr:uid="{00000000-0005-0000-0000-0000DC010000}"/>
    <cellStyle name="Vírgula 5 2" xfId="76" xr:uid="{00000000-0005-0000-0000-0000DD010000}"/>
    <cellStyle name="Vírgula 5 3" xfId="485" xr:uid="{00000000-0005-0000-0000-0000DE010000}"/>
    <cellStyle name="Vírgula 5 4" xfId="755" xr:uid="{A4CCB8F9-F101-4C85-A035-D5AED5789027}"/>
    <cellStyle name="Vírgula 6" xfId="78" xr:uid="{00000000-0005-0000-0000-0000DF010000}"/>
    <cellStyle name="Vírgula 6 2" xfId="1115" xr:uid="{C6C8FF1B-04FE-4A5B-A72B-D630C3EBA0BB}"/>
    <cellStyle name="Vírgula 7" xfId="82" xr:uid="{00000000-0005-0000-0000-0000E0010000}"/>
    <cellStyle name="Vírgula 8" xfId="100" xr:uid="{00000000-0005-0000-0000-0000E1010000}"/>
    <cellStyle name="Vírgula 9" xfId="1091" xr:uid="{A3A1AD63-FDCB-4D90-9CF9-1089D5958646}"/>
    <cellStyle name="Währung 2" xfId="474" xr:uid="{00000000-0005-0000-0000-0000E2010000}"/>
    <cellStyle name="Währung 3" xfId="475" xr:uid="{00000000-0005-0000-0000-0000E3010000}"/>
    <cellStyle name="Warnender Text 2" xfId="476" xr:uid="{00000000-0005-0000-0000-0000E4010000}"/>
    <cellStyle name="Warning Text" xfId="645" xr:uid="{8F334A67-9F3A-4CC8-94BE-F9E9CAD1EBDB}"/>
    <cellStyle name="Warning Text 2" xfId="477" xr:uid="{00000000-0005-0000-0000-0000E5010000}"/>
    <cellStyle name="Zelle überprüfen 2" xfId="478" xr:uid="{00000000-0005-0000-0000-0000E6010000}"/>
    <cellStyle name="Βασικό_Φύλλο1" xfId="479" xr:uid="{00000000-0005-0000-0000-0000E7010000}"/>
    <cellStyle name="Обычный_2++_CRFReport-template" xfId="480" xr:uid="{00000000-0005-0000-0000-0000E8010000}"/>
  </cellStyles>
  <dxfs count="1"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colors>
    <mruColors>
      <color rgb="FFCC0066"/>
      <color rgb="FF44546A"/>
      <color rgb="FF70AD47"/>
      <color rgb="FF5B9BD5"/>
      <color rgb="FFC02000"/>
      <color rgb="FFED7D31"/>
      <color rgb="FFFFD966"/>
      <color rgb="FFFFFF66"/>
      <color rgb="FF951735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6090282320115E-2"/>
          <c:y val="5.1354330708661418E-2"/>
          <c:w val="0.90148763950442679"/>
          <c:h val="0.75932611548556428"/>
        </c:manualLayout>
      </c:layout>
      <c:lineChart>
        <c:grouping val="standard"/>
        <c:varyColors val="0"/>
        <c:ser>
          <c:idx val="0"/>
          <c:order val="0"/>
          <c:tx>
            <c:strRef>
              <c:f>Fig.1!$A$22</c:f>
              <c:strCache>
                <c:ptCount val="1"/>
                <c:pt idx="0">
                  <c:v>Brasil</c:v>
                </c:pt>
              </c:strCache>
            </c:strRef>
          </c:tx>
          <c:spPr>
            <a:ln w="38100" cap="rnd">
              <a:solidFill>
                <a:srgbClr val="5482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8100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071-42AC-ABB7-8ACE27B8BCCF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38100" cap="rnd">
                <a:solidFill>
                  <a:srgbClr val="5482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1-42AC-ABB7-8ACE27B8BCCF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1071-42AC-ABB7-8ACE27B8BCC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071-42AC-ABB7-8ACE27B8BCC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1071-42AC-ABB7-8ACE27B8BCCF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38100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071-42AC-ABB7-8ACE27B8BCCF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71-42AC-ABB7-8ACE27B8BCCF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71-42AC-ABB7-8ACE27B8B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Fig.1!$B$22:$U$22</c:f>
              <c:numCache>
                <c:formatCode>_-* #,##0.0_-;\-* #,##0.0_-;_-* "-"??_-;_-@_-</c:formatCode>
                <c:ptCount val="20"/>
                <c:pt idx="0">
                  <c:v>44.147554558510592</c:v>
                </c:pt>
                <c:pt idx="1">
                  <c:v>44.66357855643362</c:v>
                </c:pt>
                <c:pt idx="2">
                  <c:v>45.550111637257899</c:v>
                </c:pt>
                <c:pt idx="3">
                  <c:v>45.646488958707764</c:v>
                </c:pt>
                <c:pt idx="4">
                  <c:v>46.83803395875335</c:v>
                </c:pt>
                <c:pt idx="5">
                  <c:v>44.749706887359096</c:v>
                </c:pt>
                <c:pt idx="6">
                  <c:v>43.628658547357375</c:v>
                </c:pt>
                <c:pt idx="7">
                  <c:v>41.917052344850411</c:v>
                </c:pt>
                <c:pt idx="8">
                  <c:v>40.64014609064035</c:v>
                </c:pt>
                <c:pt idx="9">
                  <c:v>39.655862362893274</c:v>
                </c:pt>
                <c:pt idx="10">
                  <c:v>41.451769913265665</c:v>
                </c:pt>
                <c:pt idx="11">
                  <c:v>43.72589006669309</c:v>
                </c:pt>
                <c:pt idx="12">
                  <c:v>43.381891051663153</c:v>
                </c:pt>
                <c:pt idx="13">
                  <c:v>45.816821718363464</c:v>
                </c:pt>
                <c:pt idx="14">
                  <c:v>46.416594118407069</c:v>
                </c:pt>
                <c:pt idx="15">
                  <c:v>48.675795311744515</c:v>
                </c:pt>
                <c:pt idx="16">
                  <c:v>45.175349543766039</c:v>
                </c:pt>
                <c:pt idx="17">
                  <c:v>47.23541166709677</c:v>
                </c:pt>
                <c:pt idx="18">
                  <c:v>49.075750394645127</c:v>
                </c:pt>
                <c:pt idx="19">
                  <c:v>50.005175549138436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071-42AC-ABB7-8ACE27B8BCCF}"/>
            </c:ext>
          </c:extLst>
        </c:ser>
        <c:ser>
          <c:idx val="1"/>
          <c:order val="1"/>
          <c:tx>
            <c:strRef>
              <c:f>Fig.1!$A$23</c:f>
              <c:strCache>
                <c:ptCount val="1"/>
                <c:pt idx="0">
                  <c:v>OCDE</c:v>
                </c:pt>
              </c:strCache>
            </c:strRef>
          </c:tx>
          <c:spPr>
            <a:ln w="31750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071-42AC-ABB7-8ACE27B8BCCF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1071-42AC-ABB7-8ACE27B8BCCF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071-42AC-ABB7-8ACE27B8BCCF}"/>
              </c:ext>
            </c:extLst>
          </c:dPt>
          <c:dLbls>
            <c:dLbl>
              <c:idx val="0"/>
              <c:layout>
                <c:manualLayout>
                  <c:x val="-2.5058521819508748E-3"/>
                  <c:y val="5.1400554097404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1-42AC-ABB7-8ACE27B8BCCF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71-42AC-ABB7-8ACE27B8B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Fig.1!$B$21:$U$21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Fig.1!$B$23:$U$23</c:f>
              <c:numCache>
                <c:formatCode>_-* #,##0.0_-;\-* #,##0.0_-;_-* "-"??_-;_-@_-</c:formatCode>
                <c:ptCount val="20"/>
                <c:pt idx="0">
                  <c:v>6.7417146082811259</c:v>
                </c:pt>
                <c:pt idx="1">
                  <c:v>6.9894231042346808</c:v>
                </c:pt>
                <c:pt idx="2">
                  <c:v>7.2157445482756506</c:v>
                </c:pt>
                <c:pt idx="3">
                  <c:v>7.6391958842865826</c:v>
                </c:pt>
                <c:pt idx="4">
                  <c:v>8.12351826620141</c:v>
                </c:pt>
                <c:pt idx="5">
                  <c:v>8.4295542949825588</c:v>
                </c:pt>
                <c:pt idx="6">
                  <c:v>8.8544914152971099</c:v>
                </c:pt>
                <c:pt idx="7">
                  <c:v>9.3860781119751895</c:v>
                </c:pt>
                <c:pt idx="8">
                  <c:v>9.8536810618521233</c:v>
                </c:pt>
                <c:pt idx="9">
                  <c:v>10.051717191657003</c:v>
                </c:pt>
                <c:pt idx="10">
                  <c:v>10.282063774922374</c:v>
                </c:pt>
                <c:pt idx="11">
                  <c:v>10.523266031740469</c:v>
                </c:pt>
                <c:pt idx="12">
                  <c:v>10.846891011399157</c:v>
                </c:pt>
                <c:pt idx="13">
                  <c:v>11.174514792800903</c:v>
                </c:pt>
                <c:pt idx="14">
                  <c:v>11.551657670932983</c:v>
                </c:pt>
                <c:pt idx="15">
                  <c:v>12.558043379018169</c:v>
                </c:pt>
                <c:pt idx="16">
                  <c:v>12.506413031780539</c:v>
                </c:pt>
                <c:pt idx="17">
                  <c:v>12.918022741599941</c:v>
                </c:pt>
                <c:pt idx="18">
                  <c:v>13.563436382638658</c:v>
                </c:pt>
                <c:pt idx="19">
                  <c:v>13.78147484445147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1071-42AC-ABB7-8ACE27B8BCCF}"/>
            </c:ext>
          </c:extLst>
        </c:ser>
        <c:ser>
          <c:idx val="4"/>
          <c:order val="2"/>
          <c:tx>
            <c:strRef>
              <c:f>Fig.1!$A$24</c:f>
              <c:strCache>
                <c:ptCount val="1"/>
                <c:pt idx="0">
                  <c:v>Mundo</c:v>
                </c:pt>
              </c:strCache>
            </c:strRef>
          </c:tx>
          <c:spPr>
            <a:ln w="317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071-42AC-ABB7-8ACE27B8BCCF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071-42AC-ABB7-8ACE27B8BCCF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1-42AC-ABB7-8ACE27B8BCCF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71-42AC-ABB7-8ACE27B8B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Fig.1!$B$24:$U$24</c:f>
              <c:numCache>
                <c:formatCode>_-* #,##0.0_-;\-* #,##0.0_-;_-* "-"??_-;_-@_-</c:formatCode>
                <c:ptCount val="20"/>
                <c:pt idx="0">
                  <c:v>11.402245212314348</c:v>
                </c:pt>
                <c:pt idx="1">
                  <c:v>11.40134292375026</c:v>
                </c:pt>
                <c:pt idx="2">
                  <c:v>11.31165885779674</c:v>
                </c:pt>
                <c:pt idx="3">
                  <c:v>11.479118686713505</c:v>
                </c:pt>
                <c:pt idx="4">
                  <c:v>11.769889472913347</c:v>
                </c:pt>
                <c:pt idx="5">
                  <c:v>11.628047624458796</c:v>
                </c:pt>
                <c:pt idx="6">
                  <c:v>11.613984152552282</c:v>
                </c:pt>
                <c:pt idx="7">
                  <c:v>11.908044889973663</c:v>
                </c:pt>
                <c:pt idx="8">
                  <c:v>12.190143284801847</c:v>
                </c:pt>
                <c:pt idx="9">
                  <c:v>12.308916674813766</c:v>
                </c:pt>
                <c:pt idx="10">
                  <c:v>12.5024880143816</c:v>
                </c:pt>
                <c:pt idx="11">
                  <c:v>12.780691886207407</c:v>
                </c:pt>
                <c:pt idx="12">
                  <c:v>12.947575823563865</c:v>
                </c:pt>
                <c:pt idx="13">
                  <c:v>13.186345851375275</c:v>
                </c:pt>
                <c:pt idx="14">
                  <c:v>13.391405494812522</c:v>
                </c:pt>
                <c:pt idx="15">
                  <c:v>14.240923835219316</c:v>
                </c:pt>
                <c:pt idx="16">
                  <c:v>13.979054455585683</c:v>
                </c:pt>
                <c:pt idx="17">
                  <c:v>14.344036004182446</c:v>
                </c:pt>
                <c:pt idx="18">
                  <c:v>14.529780607547915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1071-42AC-ABB7-8ACE27B8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0704"/>
        <c:axId val="1173980496"/>
      </c:lineChart>
      <c:dateAx>
        <c:axId val="11739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0496"/>
        <c:crosses val="autoZero"/>
        <c:auto val="0"/>
        <c:lblOffset val="100"/>
        <c:baseTimeUnit val="days"/>
        <c:majorUnit val="1"/>
        <c:majorTimeUnit val="days"/>
        <c:minorUnit val="4"/>
      </c:dateAx>
      <c:valAx>
        <c:axId val="11739804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b="0">
                    <a:latin typeface="Aptos" panose="020B00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3836829692914222E-4"/>
              <c:y val="4.66768737241178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7070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Fig.10!$A$23</c:f>
              <c:strCache>
                <c:ptCount val="1"/>
                <c:pt idx="0">
                  <c:v>Consumo Final Energético (Mtep)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Fig.10!$B$21:$C$21</c:f>
              <c:numCache>
                <c:formatCode>General</c:formatCode>
                <c:ptCount val="2"/>
                <c:pt idx="0">
                  <c:v>2005</c:v>
                </c:pt>
                <c:pt idx="1">
                  <c:v>2024</c:v>
                </c:pt>
              </c:numCache>
            </c:numRef>
          </c:cat>
          <c:val>
            <c:numRef>
              <c:f>Fig.10!$B$23:$C$23</c:f>
              <c:numCache>
                <c:formatCode>_-* #,##0_-;\-* #,##0_-;_-* "-"??_-;_-@_-</c:formatCode>
                <c:ptCount val="2"/>
                <c:pt idx="0">
                  <c:v>182.12593393551199</c:v>
                </c:pt>
                <c:pt idx="1">
                  <c:v>272.47585344496906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9-4AB3-9897-554A775B2F4F}"/>
            </c:ext>
          </c:extLst>
        </c:ser>
        <c:ser>
          <c:idx val="1"/>
          <c:order val="1"/>
          <c:tx>
            <c:strRef>
              <c:f>Fig.10!$A$24</c:f>
              <c:strCache>
                <c:ptCount val="1"/>
                <c:pt idx="0">
                  <c:v>Consumo Evitado (Mtep)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1F4E79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839-4AB3-9897-554A775B2F4F}"/>
              </c:ext>
            </c:extLst>
          </c:dPt>
          <c:dLbls>
            <c:dLbl>
              <c:idx val="1"/>
              <c:layout>
                <c:manualLayout>
                  <c:x val="0"/>
                  <c:y val="-2.0928220944690398E-17"/>
                </c:manualLayout>
              </c:layout>
              <c:spPr>
                <a:solidFill>
                  <a:schemeClr val="bg1"/>
                </a:solidFill>
                <a:ln w="3175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lIns="18000" tIns="19050" rIns="36000" bIns="19050" anchor="ctr" anchorCtr="0">
                  <a:spAutoFit/>
                </a:bodyPr>
                <a:lstStyle/>
                <a:p>
                  <a:pPr algn="ctr">
                    <a:defRPr sz="1000" b="1" i="0" u="none" strike="noStrike" kern="1200" baseline="0">
                      <a:solidFill>
                        <a:schemeClr val="tx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0839-4AB3-9897-554A775B2F4F}"/>
                </c:ext>
              </c:extLst>
            </c:dLbl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Fig.10!$B$21:$C$21</c:f>
              <c:numCache>
                <c:formatCode>General</c:formatCode>
                <c:ptCount val="2"/>
                <c:pt idx="0">
                  <c:v>2005</c:v>
                </c:pt>
                <c:pt idx="1">
                  <c:v>2024</c:v>
                </c:pt>
              </c:numCache>
            </c:numRef>
          </c:cat>
          <c:val>
            <c:numRef>
              <c:f>Fig.10!$B$24:$C$24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40.592194328978849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9-4AB3-9897-554A775B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024704"/>
        <c:axId val="1708023744"/>
      </c:barChart>
      <c:catAx>
        <c:axId val="17080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708023744"/>
        <c:crosses val="autoZero"/>
        <c:auto val="1"/>
        <c:lblAlgn val="ctr"/>
        <c:lblOffset val="100"/>
        <c:noMultiLvlLbl val="0"/>
      </c:catAx>
      <c:valAx>
        <c:axId val="1708023744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70802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Fig.11!$A$36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Fig.11!$B$36:$F$36</c:f>
              <c:numCache>
                <c:formatCode>0%</c:formatCode>
                <c:ptCount val="5"/>
                <c:pt idx="0">
                  <c:v>0.73313023707860481</c:v>
                </c:pt>
                <c:pt idx="1">
                  <c:v>0.74054514305347896</c:v>
                </c:pt>
                <c:pt idx="2">
                  <c:v>0.71040168571800921</c:v>
                </c:pt>
                <c:pt idx="3">
                  <c:v>0.74962008743918251</c:v>
                </c:pt>
                <c:pt idx="4">
                  <c:v>0.70849414367423402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7-4F69-8193-4A20EAB1762E}"/>
            </c:ext>
          </c:extLst>
        </c:ser>
        <c:ser>
          <c:idx val="0"/>
          <c:order val="1"/>
          <c:tx>
            <c:strRef>
              <c:f>Fig.11!$A$34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Fig.11!$B$34:$F$34</c:f>
              <c:numCache>
                <c:formatCode>0%</c:formatCode>
                <c:ptCount val="5"/>
                <c:pt idx="0">
                  <c:v>8.433596644254579E-2</c:v>
                </c:pt>
                <c:pt idx="1">
                  <c:v>4.9047853720063685E-2</c:v>
                </c:pt>
                <c:pt idx="2">
                  <c:v>4.716971091749355E-2</c:v>
                </c:pt>
                <c:pt idx="3">
                  <c:v>3.6841610279951892E-2</c:v>
                </c:pt>
                <c:pt idx="4">
                  <c:v>4.4041068521003979E-2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7-4F69-8193-4A20EAB1762E}"/>
            </c:ext>
          </c:extLst>
        </c:ser>
        <c:ser>
          <c:idx val="1"/>
          <c:order val="2"/>
          <c:tx>
            <c:strRef>
              <c:f>Fig.11!$A$35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AB2-4B08-A3AE-453371853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Fig.11!$B$35:$F$35</c:f>
              <c:numCache>
                <c:formatCode>0%</c:formatCode>
                <c:ptCount val="5"/>
                <c:pt idx="0">
                  <c:v>0.18253379647884937</c:v>
                </c:pt>
                <c:pt idx="1">
                  <c:v>0.21040700322645728</c:v>
                </c:pt>
                <c:pt idx="2">
                  <c:v>0.24242860336449715</c:v>
                </c:pt>
                <c:pt idx="3">
                  <c:v>0.21353830228086548</c:v>
                </c:pt>
                <c:pt idx="4">
                  <c:v>0.24746478780476192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7-4F69-8193-4A20EAB1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2688"/>
        <c:axId val="1338006624"/>
      </c:barChart>
      <c:catAx>
        <c:axId val="133798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8006624"/>
        <c:crosses val="autoZero"/>
        <c:auto val="1"/>
        <c:lblAlgn val="ctr"/>
        <c:lblOffset val="100"/>
        <c:noMultiLvlLbl val="0"/>
      </c:catAx>
      <c:valAx>
        <c:axId val="13380066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Fig.12!$A$36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 Light (Títulos)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Fig.12!$B$22:$F$22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Fig.12!$B$36:$F$36</c:f>
              <c:numCache>
                <c:formatCode>0%</c:formatCode>
                <c:ptCount val="5"/>
                <c:pt idx="0">
                  <c:v>0.5242733108668064</c:v>
                </c:pt>
                <c:pt idx="1">
                  <c:v>0.56429074391476008</c:v>
                </c:pt>
                <c:pt idx="2">
                  <c:v>0.54974064956953206</c:v>
                </c:pt>
                <c:pt idx="3">
                  <c:v>0.60405844007682863</c:v>
                </c:pt>
                <c:pt idx="4">
                  <c:v>0.58401136719874958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1-419F-A87D-373E7516B66C}"/>
            </c:ext>
          </c:extLst>
        </c:ser>
        <c:ser>
          <c:idx val="0"/>
          <c:order val="1"/>
          <c:tx>
            <c:strRef>
              <c:f>Fig.12!$A$34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Fig.12!$B$22:$F$22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Fig.12!$B$34:$F$34</c:f>
              <c:numCache>
                <c:formatCode>0%</c:formatCode>
                <c:ptCount val="5"/>
                <c:pt idx="0">
                  <c:v>0.13862755129193471</c:v>
                </c:pt>
                <c:pt idx="1">
                  <c:v>6.8772810062754319E-2</c:v>
                </c:pt>
                <c:pt idx="2">
                  <c:v>6.7091459387276439E-2</c:v>
                </c:pt>
                <c:pt idx="3">
                  <c:v>5.1845083771238351E-2</c:v>
                </c:pt>
                <c:pt idx="4">
                  <c:v>6.0546734572212428E-2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1-419F-A87D-373E7516B66C}"/>
            </c:ext>
          </c:extLst>
        </c:ser>
        <c:ser>
          <c:idx val="1"/>
          <c:order val="2"/>
          <c:tx>
            <c:strRef>
              <c:f>Fig.12!$A$35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 Light (Títulos)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Fig.12!$B$22:$F$22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Fig.12!$B$35:$F$35</c:f>
              <c:numCache>
                <c:formatCode>0%</c:formatCode>
                <c:ptCount val="5"/>
                <c:pt idx="0">
                  <c:v>0.33709913784125894</c:v>
                </c:pt>
                <c:pt idx="1">
                  <c:v>0.3669364460224856</c:v>
                </c:pt>
                <c:pt idx="2">
                  <c:v>0.38316789104319154</c:v>
                </c:pt>
                <c:pt idx="3">
                  <c:v>0.34409647615193306</c:v>
                </c:pt>
                <c:pt idx="4">
                  <c:v>0.35544189822903793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1-419F-A87D-373E7516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8672"/>
        <c:axId val="1338007712"/>
      </c:barChart>
      <c:catAx>
        <c:axId val="13379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Calibri Light (Títulos)"/>
                <a:ea typeface="+mn-ea"/>
                <a:cs typeface="+mn-cs"/>
              </a:defRPr>
            </a:pPr>
            <a:endParaRPr lang="pt-BR"/>
          </a:p>
        </c:txPr>
        <c:crossAx val="1338007712"/>
        <c:crosses val="autoZero"/>
        <c:auto val="1"/>
        <c:lblAlgn val="ctr"/>
        <c:lblOffset val="100"/>
        <c:noMultiLvlLbl val="0"/>
      </c:catAx>
      <c:valAx>
        <c:axId val="13380077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25295697364124E-2"/>
          <c:y val="4.4934640522875817E-2"/>
          <c:w val="0.96749408605271747"/>
          <c:h val="0.85677107457156088"/>
        </c:manualLayout>
      </c:layout>
      <c:lineChart>
        <c:grouping val="standard"/>
        <c:varyColors val="0"/>
        <c:ser>
          <c:idx val="1"/>
          <c:order val="0"/>
          <c:tx>
            <c:strRef>
              <c:f>Fig.13!$A$22</c:f>
              <c:strCache>
                <c:ptCount val="1"/>
                <c:pt idx="0">
                  <c:v>Etiquetagem em Edifícios (ENCE)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2225">
                <a:solidFill>
                  <a:srgbClr val="185479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Fig.13!$B$21:$Q$21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Fig.13!$B$22:$Q$22</c:f>
              <c:numCache>
                <c:formatCode>#,##0</c:formatCode>
                <c:ptCount val="16"/>
                <c:pt idx="0">
                  <c:v>4</c:v>
                </c:pt>
                <c:pt idx="1">
                  <c:v>21</c:v>
                </c:pt>
                <c:pt idx="2">
                  <c:v>357</c:v>
                </c:pt>
                <c:pt idx="3">
                  <c:v>415</c:v>
                </c:pt>
                <c:pt idx="4">
                  <c:v>1378</c:v>
                </c:pt>
                <c:pt idx="5">
                  <c:v>1411</c:v>
                </c:pt>
                <c:pt idx="6">
                  <c:v>2545</c:v>
                </c:pt>
                <c:pt idx="7">
                  <c:v>3921</c:v>
                </c:pt>
                <c:pt idx="8">
                  <c:v>4428</c:v>
                </c:pt>
                <c:pt idx="9">
                  <c:v>4485</c:v>
                </c:pt>
                <c:pt idx="10">
                  <c:v>4609</c:v>
                </c:pt>
                <c:pt idx="11">
                  <c:v>4759</c:v>
                </c:pt>
                <c:pt idx="12">
                  <c:v>4800</c:v>
                </c:pt>
                <c:pt idx="13">
                  <c:v>4898</c:v>
                </c:pt>
                <c:pt idx="14">
                  <c:v>4943</c:v>
                </c:pt>
                <c:pt idx="15">
                  <c:v>5073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4E-4158-B04F-566003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949088"/>
        <c:axId val="1683077744"/>
      </c:lineChart>
      <c:catAx>
        <c:axId val="5209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683077744"/>
        <c:crosses val="autoZero"/>
        <c:auto val="1"/>
        <c:lblAlgn val="ctr"/>
        <c:lblOffset val="100"/>
        <c:noMultiLvlLbl val="0"/>
      </c:catAx>
      <c:valAx>
        <c:axId val="1683077744"/>
        <c:scaling>
          <c:orientation val="minMax"/>
          <c:min val="0"/>
        </c:scaling>
        <c:delete val="1"/>
        <c:axPos val="l"/>
        <c:numFmt formatCode="#,##0" sourceLinked="1"/>
        <c:majorTickMark val="none"/>
        <c:minorTickMark val="none"/>
        <c:tickLblPos val="nextTo"/>
        <c:crossAx val="5209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244025332052771"/>
          <c:y val="0.78346526684164475"/>
          <c:w val="0.30129561778629604"/>
          <c:h val="7.882217847769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14765694076038E-2"/>
          <c:y val="5.0925925925925923E-2"/>
          <c:w val="0.69886322104473786"/>
          <c:h val="0.8222721638961796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Fig.14!$A$22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Fig.14!$B$21:$Y$21</c15:sqref>
                  </c15:fullRef>
                </c:ext>
              </c:extLst>
              <c:f>(Fig.14!$F$21,Fig.14!$K$21,Fig.14!$P$21,Fig.14!$U$21,Fig.14!$Y$21)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Fig.14!$B$22:$Y$22</c15:sqref>
                  </c15:fullRef>
                </c:ext>
              </c:extLst>
              <c:f>(Fig.14!$F$22,Fig.14!$K$22,Fig.14!$P$22,Fig.14!$U$22,Fig.14!$Y$22)</c:f>
              <c:numCache>
                <c:formatCode>0%</c:formatCode>
                <c:ptCount val="5"/>
                <c:pt idx="0">
                  <c:v>0.3255559049307562</c:v>
                </c:pt>
                <c:pt idx="1">
                  <c:v>0.38668732597944044</c:v>
                </c:pt>
                <c:pt idx="2">
                  <c:v>0.44354006776016519</c:v>
                </c:pt>
                <c:pt idx="3">
                  <c:v>0.45234515404444886</c:v>
                </c:pt>
                <c:pt idx="4">
                  <c:v>0.50765213202185067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4-4EEA-9780-F01AFEC30F5A}"/>
            </c:ext>
          </c:extLst>
        </c:ser>
        <c:ser>
          <c:idx val="2"/>
          <c:order val="1"/>
          <c:tx>
            <c:strRef>
              <c:f>Fig.14!$A$23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Fig.14!$B$21:$Y$21</c15:sqref>
                  </c15:fullRef>
                </c:ext>
              </c:extLst>
              <c:f>(Fig.14!$F$21,Fig.14!$K$21,Fig.14!$P$21,Fig.14!$U$21,Fig.14!$Y$21)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Fig.14!$B$23:$Y$23</c15:sqref>
                  </c15:fullRef>
                </c:ext>
              </c:extLst>
              <c:f>(Fig.14!$F$23,Fig.14!$K$23,Fig.14!$P$23,Fig.14!$U$23,Fig.14!$Y$23)</c:f>
              <c:numCache>
                <c:formatCode>0%</c:formatCode>
                <c:ptCount val="5"/>
                <c:pt idx="0">
                  <c:v>0.25994345701428639</c:v>
                </c:pt>
                <c:pt idx="1">
                  <c:v>0.26410751550632527</c:v>
                </c:pt>
                <c:pt idx="2">
                  <c:v>0.25714039654262277</c:v>
                </c:pt>
                <c:pt idx="3">
                  <c:v>0.238174260293812</c:v>
                </c:pt>
                <c:pt idx="4">
                  <c:v>0.20672901482011694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4-4EEA-9780-F01AFEC30F5A}"/>
            </c:ext>
          </c:extLst>
        </c:ser>
        <c:ser>
          <c:idx val="3"/>
          <c:order val="2"/>
          <c:tx>
            <c:strRef>
              <c:f>Fig.14!$A$24</c:f>
              <c:strCache>
                <c:ptCount val="1"/>
                <c:pt idx="0">
                  <c:v>Lenha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Fig.14!$B$21:$Y$21</c15:sqref>
                  </c15:fullRef>
                </c:ext>
              </c:extLst>
              <c:f>(Fig.14!$F$21,Fig.14!$K$21,Fig.14!$P$21,Fig.14!$U$21,Fig.14!$Y$21)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Fig.14!$B$24:$Y$24</c15:sqref>
                  </c15:fullRef>
                </c:ext>
              </c:extLst>
              <c:f>(Fig.14!$F$24,Fig.14!$K$24,Fig.14!$P$24,Fig.14!$U$24,Fig.14!$Y$24)</c:f>
              <c:numCache>
                <c:formatCode>0%</c:formatCode>
                <c:ptCount val="5"/>
                <c:pt idx="0">
                  <c:v>0.37471639831971287</c:v>
                </c:pt>
                <c:pt idx="1">
                  <c:v>0.30514057753069518</c:v>
                </c:pt>
                <c:pt idx="2">
                  <c:v>0.24897799578760543</c:v>
                </c:pt>
                <c:pt idx="3">
                  <c:v>0.25471174346405273</c:v>
                </c:pt>
                <c:pt idx="4">
                  <c:v>0.22934822105390748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4-4EEA-9780-F01AFEC30F5A}"/>
            </c:ext>
          </c:extLst>
        </c:ser>
        <c:ser>
          <c:idx val="4"/>
          <c:order val="3"/>
          <c:tx>
            <c:strRef>
              <c:f>Fig.14!$A$25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Fig.14!$B$21:$Y$21</c15:sqref>
                  </c15:fullRef>
                </c:ext>
              </c:extLst>
              <c:f>(Fig.14!$F$21,Fig.14!$K$21,Fig.14!$P$21,Fig.14!$U$21,Fig.14!$Y$21)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Fig.14!$B$25:$Y$25</c15:sqref>
                  </c15:fullRef>
                </c:ext>
              </c:extLst>
              <c:f>(Fig.14!$F$25,Fig.14!$K$25,Fig.14!$P$25,Fig.14!$U$25,Fig.14!$Y$25)</c:f>
              <c:numCache>
                <c:formatCode>0%</c:formatCode>
                <c:ptCount val="5"/>
                <c:pt idx="0">
                  <c:v>3.9784239735244656E-2</c:v>
                </c:pt>
                <c:pt idx="1">
                  <c:v>4.4064580983539062E-2</c:v>
                </c:pt>
                <c:pt idx="2">
                  <c:v>5.0341539909606582E-2</c:v>
                </c:pt>
                <c:pt idx="3">
                  <c:v>5.4768842197686345E-2</c:v>
                </c:pt>
                <c:pt idx="4">
                  <c:v>5.627063210412496E-2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4-4EEA-9780-F01AFEC3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97376"/>
        <c:axId val="1337999008"/>
      </c:barChart>
      <c:catAx>
        <c:axId val="13379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7999008"/>
        <c:crosses val="autoZero"/>
        <c:auto val="1"/>
        <c:lblAlgn val="ctr"/>
        <c:lblOffset val="100"/>
        <c:noMultiLvlLbl val="0"/>
      </c:catAx>
      <c:valAx>
        <c:axId val="133799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7997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65145470874499"/>
          <c:y val="0.59901574803149615"/>
          <c:w val="0.20245288470240955"/>
          <c:h val="0.28987314085739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49101762405723"/>
          <c:y val="6.1656773672521703E-2"/>
          <c:w val="0.7986573984490124"/>
          <c:h val="0.78671620165976375"/>
        </c:manualLayout>
      </c:layout>
      <c:lineChart>
        <c:grouping val="standard"/>
        <c:varyColors val="0"/>
        <c:ser>
          <c:idx val="1"/>
          <c:order val="1"/>
          <c:tx>
            <c:strRef>
              <c:f>Fig.15!$A$23</c:f>
              <c:strCache>
                <c:ptCount val="1"/>
                <c:pt idx="0">
                  <c:v>Eletricidade (kWh por domicílio)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9C5-4ED4-985D-B8837579D967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D477-4077-8293-EC698AA337BF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CA-4FCB-A767-4634949FF031}"/>
              </c:ext>
            </c:extLst>
          </c:dPt>
          <c:dLbls>
            <c:dLbl>
              <c:idx val="24"/>
              <c:layout>
                <c:manualLayout>
                  <c:x val="-6.4765160243254266E-2"/>
                  <c:y val="-3.9621643448415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CA-4FCB-A767-4634949FF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Fig.15!$B$21:$Z$21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Fig.15!$B$23:$Z$23</c:f>
              <c:numCache>
                <c:formatCode>_-* #,##0_-;\-* #,##0_-;_-* "-"??_-;_-@_-</c:formatCode>
                <c:ptCount val="25"/>
                <c:pt idx="0">
                  <c:v>1763.1145711755778</c:v>
                </c:pt>
                <c:pt idx="1">
                  <c:v>1517.6748107618889</c:v>
                </c:pt>
                <c:pt idx="2">
                  <c:v>1461.0291414344229</c:v>
                </c:pt>
                <c:pt idx="3">
                  <c:v>1493.3858683033961</c:v>
                </c:pt>
                <c:pt idx="4">
                  <c:v>1505.8659486491665</c:v>
                </c:pt>
                <c:pt idx="5">
                  <c:v>1558.6377207690441</c:v>
                </c:pt>
                <c:pt idx="6">
                  <c:v>1572.4577454809894</c:v>
                </c:pt>
                <c:pt idx="7">
                  <c:v>1629.7163747083046</c:v>
                </c:pt>
                <c:pt idx="8">
                  <c:v>1678.1590111620683</c:v>
                </c:pt>
                <c:pt idx="9">
                  <c:v>1730.6760674144316</c:v>
                </c:pt>
                <c:pt idx="10">
                  <c:v>1813.2796970144557</c:v>
                </c:pt>
                <c:pt idx="11">
                  <c:v>1857.9987487053895</c:v>
                </c:pt>
                <c:pt idx="12">
                  <c:v>1915.7268016416906</c:v>
                </c:pt>
                <c:pt idx="13">
                  <c:v>1996.0698922471054</c:v>
                </c:pt>
                <c:pt idx="14">
                  <c:v>2075.1564912575454</c:v>
                </c:pt>
                <c:pt idx="15">
                  <c:v>2020.0403954655019</c:v>
                </c:pt>
                <c:pt idx="16">
                  <c:v>1977.5729334233956</c:v>
                </c:pt>
                <c:pt idx="17">
                  <c:v>1976.8276320122604</c:v>
                </c:pt>
                <c:pt idx="18">
                  <c:v>1985.551407066461</c:v>
                </c:pt>
                <c:pt idx="19">
                  <c:v>2025.3242856469999</c:v>
                </c:pt>
                <c:pt idx="20">
                  <c:v>2096.7389653659243</c:v>
                </c:pt>
                <c:pt idx="21">
                  <c:v>2093.2320156467454</c:v>
                </c:pt>
                <c:pt idx="22">
                  <c:v>2098.6167418555465</c:v>
                </c:pt>
                <c:pt idx="23">
                  <c:v>2273.9276385807557</c:v>
                </c:pt>
                <c:pt idx="24">
                  <c:v>2418.0740149232574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08800"/>
        <c:axId val="1338000640"/>
      </c:lineChart>
      <c:lineChart>
        <c:grouping val="standard"/>
        <c:varyColors val="0"/>
        <c:ser>
          <c:idx val="0"/>
          <c:order val="0"/>
          <c:tx>
            <c:strRef>
              <c:f>Fig.15!$A$22</c:f>
              <c:strCache>
                <c:ptCount val="1"/>
                <c:pt idx="0">
                  <c:v>Energia total (tep por domicílio)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18547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9C5-4ED4-985D-B8837579D967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D477-4077-8293-EC698AA337BF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44546A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44546A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CA-4FCB-A767-4634949FF031}"/>
              </c:ext>
            </c:extLst>
          </c:dPt>
          <c:dLbls>
            <c:dLbl>
              <c:idx val="24"/>
              <c:layout>
                <c:manualLayout>
                  <c:x val="-4.3263808756122797E-2"/>
                  <c:y val="-7.1756511205330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CA-4FCB-A767-4634949FF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Fig.15!$B$21:$Z$21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Fig.15!$B$22:$Z$22</c:f>
              <c:numCache>
                <c:formatCode>0.000</c:formatCode>
                <c:ptCount val="25"/>
                <c:pt idx="0">
                  <c:v>0.43734923600740078</c:v>
                </c:pt>
                <c:pt idx="1">
                  <c:v>0.41593051270300102</c:v>
                </c:pt>
                <c:pt idx="2">
                  <c:v>0.41730655929564475</c:v>
                </c:pt>
                <c:pt idx="3">
                  <c:v>0.41199743951876888</c:v>
                </c:pt>
                <c:pt idx="4">
                  <c:v>0.41167644755039673</c:v>
                </c:pt>
                <c:pt idx="5">
                  <c:v>0.41166115738226849</c:v>
                </c:pt>
                <c:pt idx="6">
                  <c:v>0.40786695765416492</c:v>
                </c:pt>
                <c:pt idx="7">
                  <c:v>0.4028464393653034</c:v>
                </c:pt>
                <c:pt idx="8">
                  <c:v>0.40306289890552199</c:v>
                </c:pt>
                <c:pt idx="9">
                  <c:v>0.40197915732976947</c:v>
                </c:pt>
                <c:pt idx="10">
                  <c:v>0.40320429181440604</c:v>
                </c:pt>
                <c:pt idx="11">
                  <c:v>0.39124130154578796</c:v>
                </c:pt>
                <c:pt idx="12">
                  <c:v>0.39258835793066277</c:v>
                </c:pt>
                <c:pt idx="13">
                  <c:v>0.38550065040771048</c:v>
                </c:pt>
                <c:pt idx="14">
                  <c:v>0.39607636736788793</c:v>
                </c:pt>
                <c:pt idx="15">
                  <c:v>0.39160432627759639</c:v>
                </c:pt>
                <c:pt idx="16">
                  <c:v>0.377798104426675</c:v>
                </c:pt>
                <c:pt idx="17">
                  <c:v>0.38225346462349324</c:v>
                </c:pt>
                <c:pt idx="18">
                  <c:v>0.38985011445005424</c:v>
                </c:pt>
                <c:pt idx="19">
                  <c:v>0.38720673243367448</c:v>
                </c:pt>
                <c:pt idx="20">
                  <c:v>0.39856091688311102</c:v>
                </c:pt>
                <c:pt idx="21">
                  <c:v>0.39573250617796402</c:v>
                </c:pt>
                <c:pt idx="22">
                  <c:v>0.39059791398822907</c:v>
                </c:pt>
                <c:pt idx="23">
                  <c:v>0.40389365370927549</c:v>
                </c:pt>
                <c:pt idx="24">
                  <c:v>0.40956577766368701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6832"/>
        <c:axId val="1173735744"/>
      </c:lineChart>
      <c:catAx>
        <c:axId val="13380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8000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38000640"/>
        <c:scaling>
          <c:orientation val="minMax"/>
          <c:max val="2450"/>
          <c:min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</a:rPr>
                  <a:t>kWh</a:t>
                </a:r>
                <a:r>
                  <a:rPr lang="pt-BR" sz="10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</a:rPr>
                  <a:t> por domicílio</a:t>
                </a:r>
                <a:endParaRPr lang="pt-BR" sz="100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Aptos" panose="020B00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6257808825702117E-3"/>
              <c:y val="0.25165031294165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8008800"/>
        <c:crosses val="autoZero"/>
        <c:crossBetween val="between"/>
        <c:majorUnit val="250"/>
      </c:valAx>
      <c:valAx>
        <c:axId val="1173735744"/>
        <c:scaling>
          <c:orientation val="minMax"/>
          <c:max val="0.60000000000000009"/>
          <c:min val="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tep por domicílio</a:t>
                </a:r>
              </a:p>
            </c:rich>
          </c:tx>
          <c:layout>
            <c:manualLayout>
              <c:xMode val="edge"/>
              <c:yMode val="edge"/>
              <c:x val="0.96592866030372537"/>
              <c:y val="0.299047294568948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736832"/>
        <c:crosses val="max"/>
        <c:crossBetween val="between"/>
        <c:majorUnit val="0.1"/>
      </c:valAx>
      <c:catAx>
        <c:axId val="117373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73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351567710237162"/>
          <c:y val="6.6984050070664242E-2"/>
          <c:w val="0.30996309919658782"/>
          <c:h val="0.1997985059559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52496585408831E-2"/>
          <c:y val="0.11871570232669754"/>
          <c:w val="0.83356118255002298"/>
          <c:h val="0.68970413648235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Fig.16!$A$22</c:f>
              <c:strCache>
                <c:ptCount val="1"/>
                <c:pt idx="0">
                  <c:v>Área instalada (m²/mil habitantes)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Fig.16!$B$21:$U$21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Fig.16!$B$22:$U$22</c:f>
              <c:numCache>
                <c:formatCode>0</c:formatCode>
                <c:ptCount val="20"/>
                <c:pt idx="0">
                  <c:v>12.99985072646396</c:v>
                </c:pt>
                <c:pt idx="1">
                  <c:v>14.776442259110866</c:v>
                </c:pt>
                <c:pt idx="2">
                  <c:v>17.127676187291414</c:v>
                </c:pt>
                <c:pt idx="3">
                  <c:v>19.859693979987451</c:v>
                </c:pt>
                <c:pt idx="4">
                  <c:v>23.100305082164876</c:v>
                </c:pt>
                <c:pt idx="5">
                  <c:v>27.028968935829152</c:v>
                </c:pt>
                <c:pt idx="6">
                  <c:v>30.959184568397824</c:v>
                </c:pt>
                <c:pt idx="7">
                  <c:v>35.303300333177852</c:v>
                </c:pt>
                <c:pt idx="8">
                  <c:v>40.471923114332029</c:v>
                </c:pt>
                <c:pt idx="9">
                  <c:v>45.799099330122999</c:v>
                </c:pt>
                <c:pt idx="10">
                  <c:v>50.908097065064219</c:v>
                </c:pt>
                <c:pt idx="11">
                  <c:v>55.598658368709195</c:v>
                </c:pt>
                <c:pt idx="12">
                  <c:v>60.089425187720444</c:v>
                </c:pt>
                <c:pt idx="13">
                  <c:v>64.345291629434826</c:v>
                </c:pt>
                <c:pt idx="14">
                  <c:v>68.816326965331342</c:v>
                </c:pt>
                <c:pt idx="15">
                  <c:v>72.652659188697342</c:v>
                </c:pt>
                <c:pt idx="16">
                  <c:v>78.672776994063113</c:v>
                </c:pt>
                <c:pt idx="17">
                  <c:v>86.031241414421117</c:v>
                </c:pt>
                <c:pt idx="18">
                  <c:v>93.016588606851045</c:v>
                </c:pt>
                <c:pt idx="19">
                  <c:v>98.753234601377883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736288"/>
        <c:axId val="1173737920"/>
      </c:barChart>
      <c:lineChart>
        <c:grouping val="standard"/>
        <c:varyColors val="0"/>
        <c:ser>
          <c:idx val="1"/>
          <c:order val="1"/>
          <c:tx>
            <c:strRef>
              <c:f>Fig.16!$A$23</c:f>
              <c:strCache>
                <c:ptCount val="1"/>
                <c:pt idx="0">
                  <c:v>Participação de domicílios com SAS (%)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numRef>
              <c:f>Fig.16!$B$21:$U$21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Fig.16!$B$23:$U$23</c:f>
              <c:numCache>
                <c:formatCode>0.0%</c:formatCode>
                <c:ptCount val="20"/>
                <c:pt idx="0">
                  <c:v>3.2628413690403771E-3</c:v>
                </c:pt>
                <c:pt idx="1">
                  <c:v>3.9040901109430016E-3</c:v>
                </c:pt>
                <c:pt idx="2">
                  <c:v>4.5468868391138643E-3</c:v>
                </c:pt>
                <c:pt idx="3">
                  <c:v>5.1912930953032814E-3</c:v>
                </c:pt>
                <c:pt idx="4">
                  <c:v>5.8373748564619727E-3</c:v>
                </c:pt>
                <c:pt idx="5">
                  <c:v>7.8117123536285216E-3</c:v>
                </c:pt>
                <c:pt idx="6">
                  <c:v>9.6962037809746032E-3</c:v>
                </c:pt>
                <c:pt idx="7">
                  <c:v>1.1509088461117407E-2</c:v>
                </c:pt>
                <c:pt idx="8">
                  <c:v>1.3252618150165605E-2</c:v>
                </c:pt>
                <c:pt idx="9">
                  <c:v>1.492699183498214E-2</c:v>
                </c:pt>
                <c:pt idx="10">
                  <c:v>1.653813507402754E-2</c:v>
                </c:pt>
                <c:pt idx="11">
                  <c:v>1.7805783798861868E-2</c:v>
                </c:pt>
                <c:pt idx="12">
                  <c:v>1.9395008753324859E-2</c:v>
                </c:pt>
                <c:pt idx="13">
                  <c:v>2.0768332075215879E-2</c:v>
                </c:pt>
                <c:pt idx="14">
                  <c:v>2.2239703100199681E-2</c:v>
                </c:pt>
                <c:pt idx="15">
                  <c:v>2.443259817506643E-2</c:v>
                </c:pt>
                <c:pt idx="16">
                  <c:v>2.602813735016888E-2</c:v>
                </c:pt>
                <c:pt idx="17">
                  <c:v>2.6840191315530979E-2</c:v>
                </c:pt>
                <c:pt idx="18">
                  <c:v>3.0585109869983779E-2</c:v>
                </c:pt>
                <c:pt idx="19">
                  <c:v>3.3408068863579873E-2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9008"/>
        <c:axId val="1173738464"/>
      </c:lineChart>
      <c:dateAx>
        <c:axId val="1173736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737920"/>
        <c:crosses val="autoZero"/>
        <c:auto val="0"/>
        <c:lblOffset val="100"/>
        <c:baseTimeUnit val="days"/>
        <c:majorUnit val="1"/>
        <c:majorTimeUnit val="days"/>
      </c:dateAx>
      <c:valAx>
        <c:axId val="1173737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m²/mil habitantes</a:t>
                </a:r>
              </a:p>
            </c:rich>
          </c:tx>
          <c:layout>
            <c:manualLayout>
              <c:xMode val="edge"/>
              <c:yMode val="edge"/>
              <c:x val="2.327662279625119E-2"/>
              <c:y val="0.29689084176727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736288"/>
        <c:crosses val="autoZero"/>
        <c:crossBetween val="between"/>
      </c:valAx>
      <c:valAx>
        <c:axId val="117373846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739008"/>
        <c:crosses val="max"/>
        <c:crossBetween val="between"/>
        <c:majorUnit val="1.0000000000000002E-2"/>
      </c:valAx>
      <c:catAx>
        <c:axId val="11737390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17373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20688331224785"/>
          <c:y val="3.9323183656277121E-2"/>
          <c:w val="0.62250147058823524"/>
          <c:h val="0.13571083227942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Fig.17!$A$22</c:f>
              <c:strCache>
                <c:ptCount val="1"/>
                <c:pt idx="0">
                  <c:v>Consumo Residencial Evitado de Energia (mil tep)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Fig.17!$B$21:$U$21</c:f>
              <c:numCache>
                <c:formatCode>General</c:formatCode>
                <c:ptCount val="20"/>
                <c:pt idx="0" formatCode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Fig.17!$B$22:$U$22</c:f>
              <c:numCache>
                <c:formatCode>#,##0</c:formatCode>
                <c:ptCount val="20"/>
                <c:pt idx="0">
                  <c:v>149.47292567331593</c:v>
                </c:pt>
                <c:pt idx="1">
                  <c:v>171.96964820098236</c:v>
                </c:pt>
                <c:pt idx="2">
                  <c:v>197.4215200248259</c:v>
                </c:pt>
                <c:pt idx="3">
                  <c:v>223.90761590953232</c:v>
                </c:pt>
                <c:pt idx="4">
                  <c:v>250.47739400113122</c:v>
                </c:pt>
                <c:pt idx="5">
                  <c:v>282.33025279112906</c:v>
                </c:pt>
                <c:pt idx="6">
                  <c:v>314.89117197656026</c:v>
                </c:pt>
                <c:pt idx="7">
                  <c:v>352.11561454740138</c:v>
                </c:pt>
                <c:pt idx="8">
                  <c:v>395.29437439227559</c:v>
                </c:pt>
                <c:pt idx="9">
                  <c:v>443.70602928584066</c:v>
                </c:pt>
                <c:pt idx="10">
                  <c:v>492.63421090766479</c:v>
                </c:pt>
                <c:pt idx="11">
                  <c:v>539.35670660123128</c:v>
                </c:pt>
                <c:pt idx="12">
                  <c:v>581.27862324155444</c:v>
                </c:pt>
                <c:pt idx="13">
                  <c:v>619.45199788012189</c:v>
                </c:pt>
                <c:pt idx="14">
                  <c:v>657.68754750089079</c:v>
                </c:pt>
                <c:pt idx="15">
                  <c:v>698.3937039199119</c:v>
                </c:pt>
                <c:pt idx="16">
                  <c:v>746.57333215833046</c:v>
                </c:pt>
                <c:pt idx="17">
                  <c:v>799.90465175506665</c:v>
                </c:pt>
                <c:pt idx="18">
                  <c:v>855.64389590806888</c:v>
                </c:pt>
                <c:pt idx="19">
                  <c:v>915.52740186754795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A-430A-AC3B-B97590BE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8697344"/>
        <c:axId val="1618683200"/>
      </c:barChart>
      <c:dateAx>
        <c:axId val="161869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618683200"/>
        <c:crosses val="autoZero"/>
        <c:auto val="0"/>
        <c:lblOffset val="100"/>
        <c:baseTimeUnit val="days"/>
        <c:majorUnit val="1"/>
        <c:majorTimeUnit val="days"/>
      </c:dateAx>
      <c:valAx>
        <c:axId val="16186832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1869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6705550695046E-2"/>
          <c:y val="6.4978816891865035E-2"/>
          <c:w val="0.60230075286160023"/>
          <c:h val="0.8043129361291693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Fig.18!$A$22</c:f>
              <c:strCache>
                <c:ptCount val="1"/>
                <c:pt idx="0">
                  <c:v>Cocção de alimentos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Fig.18!$B$22:$U$22</c15:sqref>
                  </c15:fullRef>
                </c:ext>
              </c:extLst>
              <c:f>(Fig.18!$B$22,Fig.18!$G$22,Fig.18!$L$22,Fig.18!$Q$22,Fig.18!$U$22)</c:f>
              <c:numCache>
                <c:formatCode>0%</c:formatCode>
                <c:ptCount val="5"/>
                <c:pt idx="0">
                  <c:v>0.64002122136386386</c:v>
                </c:pt>
                <c:pt idx="1">
                  <c:v>0.57478657753125006</c:v>
                </c:pt>
                <c:pt idx="2">
                  <c:v>0.5172242169384611</c:v>
                </c:pt>
                <c:pt idx="3">
                  <c:v>0.51163217660904059</c:v>
                </c:pt>
                <c:pt idx="4">
                  <c:v>0.47025931486149802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3-4565-9BD6-C8640E6F49DA}"/>
            </c:ext>
          </c:extLst>
        </c:ser>
        <c:ser>
          <c:idx val="2"/>
          <c:order val="1"/>
          <c:tx>
            <c:strRef>
              <c:f>Fig.18!$A$23</c:f>
              <c:strCache>
                <c:ptCount val="1"/>
                <c:pt idx="0">
                  <c:v>Conservação de alimentos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Fig.18!$B$23:$U$23</c15:sqref>
                  </c15:fullRef>
                </c:ext>
              </c:extLst>
              <c:f>(Fig.18!$B$23,Fig.18!$G$23,Fig.18!$L$23,Fig.18!$Q$23,Fig.18!$U$23)</c:f>
              <c:numCache>
                <c:formatCode>0%</c:formatCode>
                <c:ptCount val="5"/>
                <c:pt idx="0">
                  <c:v>9.3019837366620936E-2</c:v>
                </c:pt>
                <c:pt idx="1">
                  <c:v>9.9123451311784863E-2</c:v>
                </c:pt>
                <c:pt idx="2">
                  <c:v>0.11054083425297406</c:v>
                </c:pt>
                <c:pt idx="3">
                  <c:v>0.117496509379069</c:v>
                </c:pt>
                <c:pt idx="4">
                  <c:v>0.11836985736389316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3-4565-9BD6-C8640E6F49DA}"/>
            </c:ext>
          </c:extLst>
        </c:ser>
        <c:ser>
          <c:idx val="3"/>
          <c:order val="2"/>
          <c:tx>
            <c:strRef>
              <c:f>Fig.18!$A$24</c:f>
              <c:strCache>
                <c:ptCount val="1"/>
                <c:pt idx="0">
                  <c:v>Aquecimento de água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Fig.18!$B$24:$U$24</c15:sqref>
                  </c15:fullRef>
                </c:ext>
              </c:extLst>
              <c:f>(Fig.18!$B$24,Fig.18!$G$24,Fig.18!$L$24,Fig.18!$Q$24,Fig.18!$U$24)</c:f>
              <c:numCache>
                <c:formatCode>0%</c:formatCode>
                <c:ptCount val="5"/>
                <c:pt idx="0">
                  <c:v>0.10396553526267879</c:v>
                </c:pt>
                <c:pt idx="1">
                  <c:v>0.11033923410885137</c:v>
                </c:pt>
                <c:pt idx="2">
                  <c:v>0.11704975533717539</c:v>
                </c:pt>
                <c:pt idx="3">
                  <c:v>0.11813626185548368</c:v>
                </c:pt>
                <c:pt idx="4">
                  <c:v>0.11549952266166903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3-4565-9BD6-C8640E6F49DA}"/>
            </c:ext>
          </c:extLst>
        </c:ser>
        <c:ser>
          <c:idx val="4"/>
          <c:order val="3"/>
          <c:tx>
            <c:strRef>
              <c:f>Fig.18!$A$25</c:f>
              <c:strCache>
                <c:ptCount val="1"/>
                <c:pt idx="0">
                  <c:v>Climatização de Ambientes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Fig.18!$B$25:$U$25</c15:sqref>
                  </c15:fullRef>
                </c:ext>
              </c:extLst>
              <c:f>(Fig.18!$B$25,Fig.18!$G$25,Fig.18!$L$25,Fig.18!$Q$25,Fig.18!$U$25)</c:f>
              <c:numCache>
                <c:formatCode>0%</c:formatCode>
                <c:ptCount val="5"/>
                <c:pt idx="0">
                  <c:v>5.4773853911248241E-2</c:v>
                </c:pt>
                <c:pt idx="1">
                  <c:v>6.3174133060533447E-2</c:v>
                </c:pt>
                <c:pt idx="2">
                  <c:v>8.5953722152492362E-2</c:v>
                </c:pt>
                <c:pt idx="3">
                  <c:v>9.8778522437757685E-2</c:v>
                </c:pt>
                <c:pt idx="4">
                  <c:v>0.10166096217831984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13-4565-9BD6-C8640E6F49DA}"/>
            </c:ext>
          </c:extLst>
        </c:ser>
        <c:ser>
          <c:idx val="5"/>
          <c:order val="4"/>
          <c:tx>
            <c:strRef>
              <c:f>Fig.18!$A$26</c:f>
              <c:strCache>
                <c:ptCount val="1"/>
                <c:pt idx="0">
                  <c:v>Outros equipamentos elétricos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Fig.18!$B$26:$U$26</c15:sqref>
                  </c15:fullRef>
                </c:ext>
              </c:extLst>
              <c:f>(Fig.18!$B$26,Fig.18!$G$26,Fig.18!$L$26,Fig.18!$Q$26,Fig.18!$U$26)</c:f>
              <c:numCache>
                <c:formatCode>0%</c:formatCode>
                <c:ptCount val="5"/>
                <c:pt idx="0">
                  <c:v>5.3738952616333283E-2</c:v>
                </c:pt>
                <c:pt idx="1">
                  <c:v>8.6197141096067964E-2</c:v>
                </c:pt>
                <c:pt idx="2">
                  <c:v>0.10302765990618004</c:v>
                </c:pt>
                <c:pt idx="3">
                  <c:v>0.10184887864178933</c:v>
                </c:pt>
                <c:pt idx="4">
                  <c:v>0.14508760608175325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13-4565-9BD6-C8640E6F49DA}"/>
            </c:ext>
          </c:extLst>
        </c:ser>
        <c:ser>
          <c:idx val="6"/>
          <c:order val="5"/>
          <c:tx>
            <c:strRef>
              <c:f>Fig.18!$A$28</c:f>
              <c:strCache>
                <c:ptCount val="1"/>
                <c:pt idx="0">
                  <c:v>Entretenimento e comunicações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Fig.18!$B$28:$U$28</c15:sqref>
                  </c15:fullRef>
                </c:ext>
              </c:extLst>
              <c:f>(Fig.18!$B$28,Fig.18!$G$28,Fig.18!$L$28,Fig.18!$Q$28,Fig.18!$U$28)</c:f>
              <c:numCache>
                <c:formatCode>0%</c:formatCode>
                <c:ptCount val="5"/>
                <c:pt idx="0">
                  <c:v>1.6151114739183414E-2</c:v>
                </c:pt>
                <c:pt idx="1">
                  <c:v>1.8211170274332372E-2</c:v>
                </c:pt>
                <c:pt idx="2">
                  <c:v>2.40887290837675E-2</c:v>
                </c:pt>
                <c:pt idx="3">
                  <c:v>2.2496246974095701E-2</c:v>
                </c:pt>
                <c:pt idx="4">
                  <c:v>2.0534115524295533E-2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E-4D00-9177-B7725F8669A2}"/>
            </c:ext>
          </c:extLst>
        </c:ser>
        <c:ser>
          <c:idx val="0"/>
          <c:order val="6"/>
          <c:tx>
            <c:strRef>
              <c:f>Fig.18!$A$27</c:f>
              <c:strCache>
                <c:ptCount val="1"/>
                <c:pt idx="0">
                  <c:v>Iluminação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Fig.18!$B$27:$U$27</c15:sqref>
                  </c15:fullRef>
                </c:ext>
              </c:extLst>
              <c:f>(Fig.18!$B$27,Fig.18!$G$27,Fig.18!$L$27,Fig.18!$Q$27,Fig.18!$U$27)</c:f>
              <c:numCache>
                <c:formatCode>0%</c:formatCode>
                <c:ptCount val="5"/>
                <c:pt idx="0">
                  <c:v>3.4433582071225974E-2</c:v>
                </c:pt>
                <c:pt idx="1">
                  <c:v>4.3229143983290558E-2</c:v>
                </c:pt>
                <c:pt idx="2">
                  <c:v>3.4249489578924479E-2</c:v>
                </c:pt>
                <c:pt idx="3">
                  <c:v>1.9721862837135989E-2</c:v>
                </c:pt>
                <c:pt idx="4">
                  <c:v>1.7722347630520326E-2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D00-9177-B7725F8669A2}"/>
            </c:ext>
          </c:extLst>
        </c:ser>
        <c:ser>
          <c:idx val="7"/>
          <c:order val="7"/>
          <c:tx>
            <c:strRef>
              <c:f>Fig.18!$A$29</c:f>
              <c:strCache>
                <c:ptCount val="1"/>
                <c:pt idx="0">
                  <c:v>Lavanderia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Fig.18!$B$21:$U$21</c15:sqref>
                  </c15:fullRef>
                </c:ext>
              </c:extLst>
              <c:f>(Fig.18!$B$21,Fig.18!$G$21,Fig.18!$L$21,Fig.18!$Q$21,Fig.18!$U$21)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Fig.18!$B$29:$U$29</c15:sqref>
                  </c15:fullRef>
                </c:ext>
              </c:extLst>
              <c:f>(Fig.18!$B$29,Fig.18!$G$29,Fig.18!$L$29,Fig.18!$Q$29,Fig.18!$U$29)</c:f>
              <c:numCache>
                <c:formatCode>0%</c:formatCode>
                <c:ptCount val="5"/>
                <c:pt idx="0">
                  <c:v>3.8959026688454366E-3</c:v>
                </c:pt>
                <c:pt idx="1">
                  <c:v>4.9391486338893707E-3</c:v>
                </c:pt>
                <c:pt idx="2">
                  <c:v>7.8655927500251403E-3</c:v>
                </c:pt>
                <c:pt idx="3">
                  <c:v>9.8895412656279953E-3</c:v>
                </c:pt>
                <c:pt idx="4">
                  <c:v>1.0866273698050729E-2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E-4D00-9177-B7725F86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3359664"/>
        <c:axId val="473365648"/>
      </c:barChart>
      <c:catAx>
        <c:axId val="4733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3365648"/>
        <c:crosses val="autoZero"/>
        <c:auto val="1"/>
        <c:lblAlgn val="ctr"/>
        <c:lblOffset val="100"/>
        <c:noMultiLvlLbl val="0"/>
      </c:catAx>
      <c:valAx>
        <c:axId val="4733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3359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50753136211372"/>
          <c:y val="2.564102564102564E-2"/>
          <c:w val="0.32149246863788622"/>
          <c:h val="0.87692307692307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Fig.19!$A$22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Fig.19!$B$21:$U$21</c15:sqref>
                  </c15:fullRef>
                </c:ext>
              </c:extLst>
              <c:f>(Fig.19!$B$21,Fig.19!$G$21,Fig.19!$L$21,Fig.19!$Q$21,Fig.19!$U$21)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Fig.19!$B$22:$U$22</c15:sqref>
                  </c15:fullRef>
                </c:ext>
              </c:extLst>
              <c:f>(Fig.19!$B$22,Fig.19!$G$22,Fig.19!$L$22,Fig.19!$Q$22,Fig.19!$U$22)</c:f>
              <c:numCache>
                <c:formatCode>0.0%</c:formatCode>
                <c:ptCount val="5"/>
                <c:pt idx="0">
                  <c:v>0.95182459809308351</c:v>
                </c:pt>
                <c:pt idx="1">
                  <c:v>0.93115493978882502</c:v>
                </c:pt>
                <c:pt idx="2">
                  <c:v>0.90465867236931174</c:v>
                </c:pt>
                <c:pt idx="3">
                  <c:v>0.88255975279521393</c:v>
                </c:pt>
                <c:pt idx="4">
                  <c:v>0.8644052822402446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952-83A8-069146952F4C}"/>
            </c:ext>
          </c:extLst>
        </c:ser>
        <c:ser>
          <c:idx val="1"/>
          <c:order val="1"/>
          <c:tx>
            <c:strRef>
              <c:f>Fig.19!$A$23</c:f>
              <c:strCache>
                <c:ptCount val="1"/>
                <c:pt idx="0">
                  <c:v>Gás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Fig.19!$B$21:$U$21</c15:sqref>
                  </c15:fullRef>
                </c:ext>
              </c:extLst>
              <c:f>(Fig.19!$B$21,Fig.19!$G$21,Fig.19!$L$21,Fig.19!$Q$21,Fig.19!$U$21)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Fig.19!$B$23:$U$23</c15:sqref>
                  </c15:fullRef>
                </c:ext>
              </c:extLst>
              <c:f>(Fig.19!$B$23,Fig.19!$G$23,Fig.19!$L$23,Fig.19!$Q$23,Fig.19!$U$23)</c:f>
              <c:numCache>
                <c:formatCode>0.0%</c:formatCode>
                <c:ptCount val="5"/>
                <c:pt idx="0">
                  <c:v>3.0464228207551947E-2</c:v>
                </c:pt>
                <c:pt idx="1">
                  <c:v>4.6763815378394698E-2</c:v>
                </c:pt>
                <c:pt idx="2">
                  <c:v>6.4744956431079817E-2</c:v>
                </c:pt>
                <c:pt idx="3">
                  <c:v>7.8468502850636654E-2</c:v>
                </c:pt>
                <c:pt idx="4">
                  <c:v>8.9869282367611852E-2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5-4952-83A8-069146952F4C}"/>
            </c:ext>
          </c:extLst>
        </c:ser>
        <c:ser>
          <c:idx val="2"/>
          <c:order val="2"/>
          <c:tx>
            <c:strRef>
              <c:f>Fig.19!$A$24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Fig.19!$B$21:$U$21</c15:sqref>
                  </c15:fullRef>
                </c:ext>
              </c:extLst>
              <c:f>(Fig.19!$B$21,Fig.19!$G$21,Fig.19!$L$21,Fig.19!$Q$21,Fig.19!$U$21)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Fig.19!$B$24:$U$24</c15:sqref>
                  </c15:fullRef>
                </c:ext>
              </c:extLst>
              <c:f>(Fig.19!$B$24,Fig.19!$G$24,Fig.19!$L$24,Fig.19!$Q$24,Fig.19!$U$24)</c:f>
              <c:numCache>
                <c:formatCode>0.0%</c:formatCode>
                <c:ptCount val="5"/>
                <c:pt idx="0">
                  <c:v>4.1141403248281146E-3</c:v>
                </c:pt>
                <c:pt idx="1">
                  <c:v>1.1060731566148852E-2</c:v>
                </c:pt>
                <c:pt idx="2">
                  <c:v>2.2601738297058624E-2</c:v>
                </c:pt>
                <c:pt idx="3">
                  <c:v>3.2856226060706137E-2</c:v>
                </c:pt>
                <c:pt idx="4">
                  <c:v>4.0176074054393919E-2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5-4952-83A8-069146952F4C}"/>
            </c:ext>
          </c:extLst>
        </c:ser>
        <c:ser>
          <c:idx val="3"/>
          <c:order val="3"/>
          <c:tx>
            <c:strRef>
              <c:f>Fig.19!$A$25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Fig.19!$B$21:$U$21</c15:sqref>
                  </c15:fullRef>
                </c:ext>
              </c:extLst>
              <c:f>(Fig.19!$B$21,Fig.19!$G$21,Fig.19!$L$21,Fig.19!$Q$21,Fig.19!$U$21)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Fig.19!$B$25:$U$25</c15:sqref>
                  </c15:fullRef>
                </c:ext>
              </c:extLst>
              <c:f>(Fig.19!$B$25,Fig.19!$G$25,Fig.19!$L$25,Fig.19!$Q$25,Fig.19!$U$25)</c:f>
              <c:numCache>
                <c:formatCode>0.0%</c:formatCode>
                <c:ptCount val="5"/>
                <c:pt idx="0">
                  <c:v>1.3597033374536431E-2</c:v>
                </c:pt>
                <c:pt idx="1">
                  <c:v>1.102051326663143E-2</c:v>
                </c:pt>
                <c:pt idx="2">
                  <c:v>7.9946329025498142E-3</c:v>
                </c:pt>
                <c:pt idx="3">
                  <c:v>6.1155182934432839E-3</c:v>
                </c:pt>
                <c:pt idx="4">
                  <c:v>5.5493613377496278E-3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55-4952-83A8-06914695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104784"/>
        <c:axId val="1681093552"/>
      </c:barChart>
      <c:catAx>
        <c:axId val="16811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681093552"/>
        <c:crosses val="autoZero"/>
        <c:auto val="1"/>
        <c:lblAlgn val="ctr"/>
        <c:lblOffset val="100"/>
        <c:noMultiLvlLbl val="0"/>
      </c:catAx>
      <c:valAx>
        <c:axId val="16810935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681104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983377077865"/>
          <c:y val="5.5176146459953376E-2"/>
          <c:w val="0.86519545056867897"/>
          <c:h val="0.75484744094488188"/>
        </c:manualLayout>
      </c:layout>
      <c:lineChart>
        <c:grouping val="standard"/>
        <c:varyColors val="0"/>
        <c:ser>
          <c:idx val="0"/>
          <c:order val="0"/>
          <c:tx>
            <c:strRef>
              <c:f>Fig.2!$A$22</c:f>
              <c:strCache>
                <c:ptCount val="1"/>
                <c:pt idx="0">
                  <c:v>Brasil</c:v>
                </c:pt>
              </c:strCache>
            </c:strRef>
          </c:tx>
          <c:spPr>
            <a:ln w="38100" cap="rnd">
              <a:solidFill>
                <a:srgbClr val="62993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8100">
                  <a:solidFill>
                    <a:srgbClr val="62993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1E0-43A8-B533-C9D27C718B2F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38100">
                  <a:solidFill>
                    <a:srgbClr val="62993E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62993E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0-43A8-B533-C9D27C718B2F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0-43A8-B533-C9D27C718B2F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0-43A8-B533-C9D27C718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Fig.2!$B$22:$U$22</c:f>
              <c:numCache>
                <c:formatCode>_-* #,##0.0_-;\-* #,##0.0_-;_-* "-"??_-;_-@_-</c:formatCode>
                <c:ptCount val="20"/>
                <c:pt idx="0">
                  <c:v>87.126705718394035</c:v>
                </c:pt>
                <c:pt idx="1">
                  <c:v>86.753810659844007</c:v>
                </c:pt>
                <c:pt idx="2">
                  <c:v>88.226956162941519</c:v>
                </c:pt>
                <c:pt idx="3">
                  <c:v>84.315548823306088</c:v>
                </c:pt>
                <c:pt idx="4">
                  <c:v>89.047453348220458</c:v>
                </c:pt>
                <c:pt idx="5">
                  <c:v>84.802307419020778</c:v>
                </c:pt>
                <c:pt idx="6">
                  <c:v>87.194976198319978</c:v>
                </c:pt>
                <c:pt idx="7">
                  <c:v>81.757944550321398</c:v>
                </c:pt>
                <c:pt idx="8">
                  <c:v>75.897392357569657</c:v>
                </c:pt>
                <c:pt idx="9">
                  <c:v>72.578322800020302</c:v>
                </c:pt>
                <c:pt idx="10">
                  <c:v>73.497183156874229</c:v>
                </c:pt>
                <c:pt idx="11">
                  <c:v>79.710636830068111</c:v>
                </c:pt>
                <c:pt idx="12">
                  <c:v>78.415684108434832</c:v>
                </c:pt>
                <c:pt idx="13">
                  <c:v>81.569067173881919</c:v>
                </c:pt>
                <c:pt idx="14">
                  <c:v>81.423664609983021</c:v>
                </c:pt>
                <c:pt idx="15">
                  <c:v>83.166709234610011</c:v>
                </c:pt>
                <c:pt idx="16">
                  <c:v>77.372174443531122</c:v>
                </c:pt>
                <c:pt idx="17">
                  <c:v>87.703341771251559</c:v>
                </c:pt>
                <c:pt idx="18">
                  <c:v>88.99430032383205</c:v>
                </c:pt>
                <c:pt idx="19">
                  <c:v>88.049964601160426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1E0-43A8-B533-C9D27C718B2F}"/>
            </c:ext>
          </c:extLst>
        </c:ser>
        <c:ser>
          <c:idx val="1"/>
          <c:order val="1"/>
          <c:tx>
            <c:strRef>
              <c:f>Fig.2!$A$23</c:f>
              <c:strCache>
                <c:ptCount val="1"/>
                <c:pt idx="0">
                  <c:v>OCDE</c:v>
                </c:pt>
              </c:strCache>
            </c:strRef>
          </c:tx>
          <c:spPr>
            <a:ln w="31750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1E0-43A8-B533-C9D27C718B2F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1E0-43A8-B533-C9D27C718B2F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E0-43A8-B533-C9D27C718B2F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E0-43A8-B533-C9D27C718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Fig.2!$B$23:$U$23</c:f>
              <c:numCache>
                <c:formatCode>_-* #,##0.0_-;\-* #,##0.0_-;_-* "-"??_-;_-@_-</c:formatCode>
                <c:ptCount val="20"/>
                <c:pt idx="0">
                  <c:v>16.430559647906332</c:v>
                </c:pt>
                <c:pt idx="1">
                  <c:v>16.860138947188585</c:v>
                </c:pt>
                <c:pt idx="2">
                  <c:v>16.704030065512892</c:v>
                </c:pt>
                <c:pt idx="3">
                  <c:v>17.618455162845041</c:v>
                </c:pt>
                <c:pt idx="4">
                  <c:v>18.648548195024915</c:v>
                </c:pt>
                <c:pt idx="5">
                  <c:v>18.815591192810238</c:v>
                </c:pt>
                <c:pt idx="6">
                  <c:v>20.175212947629024</c:v>
                </c:pt>
                <c:pt idx="7">
                  <c:v>21.141806602975773</c:v>
                </c:pt>
                <c:pt idx="8">
                  <c:v>22.343529862948252</c:v>
                </c:pt>
                <c:pt idx="9">
                  <c:v>23.166024045846857</c:v>
                </c:pt>
                <c:pt idx="10">
                  <c:v>23.973355410482789</c:v>
                </c:pt>
                <c:pt idx="11">
                  <c:v>24.981143786219782</c:v>
                </c:pt>
                <c:pt idx="12">
                  <c:v>26.268715734662006</c:v>
                </c:pt>
                <c:pt idx="13">
                  <c:v>26.856102264026916</c:v>
                </c:pt>
                <c:pt idx="14">
                  <c:v>28.262912608085667</c:v>
                </c:pt>
                <c:pt idx="15">
                  <c:v>30.953222132304987</c:v>
                </c:pt>
                <c:pt idx="16">
                  <c:v>30.827791229150186</c:v>
                </c:pt>
                <c:pt idx="17">
                  <c:v>32.336165767196036</c:v>
                </c:pt>
                <c:pt idx="18">
                  <c:v>33.933899671491865</c:v>
                </c:pt>
                <c:pt idx="19">
                  <c:v>35.415425327300056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E0-43A8-B533-C9D27C718B2F}"/>
            </c:ext>
          </c:extLst>
        </c:ser>
        <c:ser>
          <c:idx val="4"/>
          <c:order val="2"/>
          <c:tx>
            <c:strRef>
              <c:f>Fig.2!$A$24</c:f>
              <c:strCache>
                <c:ptCount val="1"/>
                <c:pt idx="0">
                  <c:v>Mundo</c:v>
                </c:pt>
              </c:strCache>
            </c:strRef>
          </c:tx>
          <c:spPr>
            <a:ln w="317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1E0-43A8-B533-C9D27C718B2F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1E0-43A8-B533-C9D27C718B2F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E0-43A8-B533-C9D27C718B2F}"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E0-43A8-B533-C9D27C718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Fig.2!$B$24:$U$24</c:f>
              <c:numCache>
                <c:formatCode>_-* #,##0.0_-;\-* #,##0.0_-;_-* "-"??_-;_-@_-</c:formatCode>
                <c:ptCount val="20"/>
                <c:pt idx="0">
                  <c:v>18.637905305015178</c:v>
                </c:pt>
                <c:pt idx="1">
                  <c:v>18.750904689580736</c:v>
                </c:pt>
                <c:pt idx="2">
                  <c:v>18.504274197937423</c:v>
                </c:pt>
                <c:pt idx="3">
                  <c:v>19.131642255146708</c:v>
                </c:pt>
                <c:pt idx="4">
                  <c:v>19.918537565036132</c:v>
                </c:pt>
                <c:pt idx="5">
                  <c:v>20.140051215181824</c:v>
                </c:pt>
                <c:pt idx="6">
                  <c:v>20.438981990617954</c:v>
                </c:pt>
                <c:pt idx="7">
                  <c:v>21.375403316969436</c:v>
                </c:pt>
                <c:pt idx="8">
                  <c:v>22.155275642196607</c:v>
                </c:pt>
                <c:pt idx="9">
                  <c:v>22.65938913394573</c:v>
                </c:pt>
                <c:pt idx="10">
                  <c:v>23.236006730965475</c:v>
                </c:pt>
                <c:pt idx="11">
                  <c:v>24.21711041795886</c:v>
                </c:pt>
                <c:pt idx="12">
                  <c:v>24.961251659380814</c:v>
                </c:pt>
                <c:pt idx="13">
                  <c:v>25.709280736344702</c:v>
                </c:pt>
                <c:pt idx="14">
                  <c:v>26.714957734667589</c:v>
                </c:pt>
                <c:pt idx="15">
                  <c:v>28.520333807772623</c:v>
                </c:pt>
                <c:pt idx="16">
                  <c:v>28.506446384877187</c:v>
                </c:pt>
                <c:pt idx="17">
                  <c:v>29.96454613594214</c:v>
                </c:pt>
                <c:pt idx="18">
                  <c:v>30.612725532817258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E0-43A8-B533-C9D27C71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0704"/>
        <c:axId val="1173980496"/>
      </c:lineChart>
      <c:dateAx>
        <c:axId val="11739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0496"/>
        <c:crosses val="autoZero"/>
        <c:auto val="0"/>
        <c:lblOffset val="100"/>
        <c:baseTimeUnit val="days"/>
        <c:majorUnit val="1"/>
        <c:majorTimeUnit val="days"/>
        <c:minorUnit val="4"/>
      </c:dateAx>
      <c:valAx>
        <c:axId val="11739804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>
                    <a:latin typeface="Aptos" panose="020B00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3955555555555556E-2"/>
              <c:y val="0.14270406824146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7070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Fig.20!$A$22</c:f>
              <c:strCache>
                <c:ptCount val="1"/>
                <c:pt idx="0">
                  <c:v>Biomassas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cat>
            <c:numRef>
              <c:f>Fig.20!$B$21:$U$21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Fig.20!$B$22:$U$22</c:f>
              <c:numCache>
                <c:formatCode>0%</c:formatCode>
                <c:ptCount val="20"/>
                <c:pt idx="0">
                  <c:v>0.21521078814811026</c:v>
                </c:pt>
                <c:pt idx="1">
                  <c:v>0.20649995638489033</c:v>
                </c:pt>
                <c:pt idx="2">
                  <c:v>0.19816487992929993</c:v>
                </c:pt>
                <c:pt idx="3">
                  <c:v>0.19018397561848541</c:v>
                </c:pt>
                <c:pt idx="4">
                  <c:v>0.18253635844766758</c:v>
                </c:pt>
                <c:pt idx="5">
                  <c:v>0.17961475074384642</c:v>
                </c:pt>
                <c:pt idx="6">
                  <c:v>0.17632271517587697</c:v>
                </c:pt>
                <c:pt idx="7">
                  <c:v>0.17312494208253565</c:v>
                </c:pt>
                <c:pt idx="8">
                  <c:v>0.17000706651788269</c:v>
                </c:pt>
                <c:pt idx="9">
                  <c:v>0.16693921354290955</c:v>
                </c:pt>
                <c:pt idx="10">
                  <c:v>0.16396190932103588</c:v>
                </c:pt>
                <c:pt idx="11">
                  <c:v>0.15855084247066523</c:v>
                </c:pt>
                <c:pt idx="12">
                  <c:v>0.1745862553943012</c:v>
                </c:pt>
                <c:pt idx="13">
                  <c:v>0.1966632141526358</c:v>
                </c:pt>
                <c:pt idx="14">
                  <c:v>0.19166283796499439</c:v>
                </c:pt>
                <c:pt idx="15">
                  <c:v>0.18669876590421819</c:v>
                </c:pt>
                <c:pt idx="16">
                  <c:v>0.17963330658384016</c:v>
                </c:pt>
                <c:pt idx="17">
                  <c:v>0.17111655164848258</c:v>
                </c:pt>
                <c:pt idx="18">
                  <c:v>0.16230536452388128</c:v>
                </c:pt>
                <c:pt idx="19">
                  <c:v>0.15283936463758255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A-4EB7-908D-33D8A4E6212A}"/>
            </c:ext>
          </c:extLst>
        </c:ser>
        <c:ser>
          <c:idx val="1"/>
          <c:order val="1"/>
          <c:tx>
            <c:strRef>
              <c:f>Fig.20!$A$23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numRef>
              <c:f>Fig.20!$B$21:$U$21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Fig.20!$B$23:$U$23</c:f>
              <c:numCache>
                <c:formatCode>0%</c:formatCode>
                <c:ptCount val="20"/>
                <c:pt idx="0">
                  <c:v>0.87857798299589629</c:v>
                </c:pt>
                <c:pt idx="1">
                  <c:v>0.88341103425639211</c:v>
                </c:pt>
                <c:pt idx="2">
                  <c:v>0.88804756959247821</c:v>
                </c:pt>
                <c:pt idx="3">
                  <c:v>0.89251114639212981</c:v>
                </c:pt>
                <c:pt idx="4">
                  <c:v>0.89682000296929087</c:v>
                </c:pt>
                <c:pt idx="5">
                  <c:v>0.90420641002109159</c:v>
                </c:pt>
                <c:pt idx="6">
                  <c:v>0.90895277201983016</c:v>
                </c:pt>
                <c:pt idx="7">
                  <c:v>0.91337768624136928</c:v>
                </c:pt>
                <c:pt idx="8">
                  <c:v>0.9174390811752704</c:v>
                </c:pt>
                <c:pt idx="9">
                  <c:v>0.92100231517809061</c:v>
                </c:pt>
                <c:pt idx="10">
                  <c:v>0.92431517281582787</c:v>
                </c:pt>
                <c:pt idx="11">
                  <c:v>0.91287749849893773</c:v>
                </c:pt>
                <c:pt idx="12">
                  <c:v>0.91252887501241686</c:v>
                </c:pt>
                <c:pt idx="13">
                  <c:v>0.91084568108210973</c:v>
                </c:pt>
                <c:pt idx="14">
                  <c:v>0.91066213307011623</c:v>
                </c:pt>
                <c:pt idx="15">
                  <c:v>0.92057172685673139</c:v>
                </c:pt>
                <c:pt idx="16">
                  <c:v>0.91948664657725143</c:v>
                </c:pt>
                <c:pt idx="17">
                  <c:v>0.90479119334331248</c:v>
                </c:pt>
                <c:pt idx="18">
                  <c:v>0.90673181037698269</c:v>
                </c:pt>
                <c:pt idx="19">
                  <c:v>0.90079417508927018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A-4EB7-908D-33D8A4E6212A}"/>
            </c:ext>
          </c:extLst>
        </c:ser>
        <c:ser>
          <c:idx val="2"/>
          <c:order val="2"/>
          <c:tx>
            <c:strRef>
              <c:f>Fig.20!$A$24</c:f>
              <c:strCache>
                <c:ptCount val="1"/>
                <c:pt idx="0">
                  <c:v>GN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Fig.20!$B$21:$U$21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Fig.20!$B$24:$U$24</c:f>
              <c:numCache>
                <c:formatCode>0%</c:formatCode>
                <c:ptCount val="20"/>
                <c:pt idx="0">
                  <c:v>2.2415935827006468E-2</c:v>
                </c:pt>
                <c:pt idx="1">
                  <c:v>2.3314221648008306E-2</c:v>
                </c:pt>
                <c:pt idx="2">
                  <c:v>2.4290401251435913E-2</c:v>
                </c:pt>
                <c:pt idx="3">
                  <c:v>2.5263337329212123E-2</c:v>
                </c:pt>
                <c:pt idx="4">
                  <c:v>2.9576224563867694E-2</c:v>
                </c:pt>
                <c:pt idx="5">
                  <c:v>3.1433764160936413E-2</c:v>
                </c:pt>
                <c:pt idx="6">
                  <c:v>3.3881885945789995E-2</c:v>
                </c:pt>
                <c:pt idx="7">
                  <c:v>3.6402687408128402E-2</c:v>
                </c:pt>
                <c:pt idx="8">
                  <c:v>3.8154177207165713E-2</c:v>
                </c:pt>
                <c:pt idx="9">
                  <c:v>4.0729710978428535E-2</c:v>
                </c:pt>
                <c:pt idx="10">
                  <c:v>4.3164735875655814E-2</c:v>
                </c:pt>
                <c:pt idx="11">
                  <c:v>4.5778645652017926E-2</c:v>
                </c:pt>
                <c:pt idx="12">
                  <c:v>4.820929107954755E-2</c:v>
                </c:pt>
                <c:pt idx="13">
                  <c:v>5.019115032244309E-2</c:v>
                </c:pt>
                <c:pt idx="14">
                  <c:v>5.1902405309399435E-2</c:v>
                </c:pt>
                <c:pt idx="15">
                  <c:v>5.3133420670653478E-2</c:v>
                </c:pt>
                <c:pt idx="16">
                  <c:v>5.5061166957620089E-2</c:v>
                </c:pt>
                <c:pt idx="17">
                  <c:v>5.6767661101070864E-2</c:v>
                </c:pt>
                <c:pt idx="18">
                  <c:v>5.6410716166243186E-2</c:v>
                </c:pt>
                <c:pt idx="19">
                  <c:v>6.1968915294983107E-2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A-4EB7-908D-33D8A4E6212A}"/>
            </c:ext>
          </c:extLst>
        </c:ser>
        <c:ser>
          <c:idx val="3"/>
          <c:order val="3"/>
          <c:tx>
            <c:strRef>
              <c:f>Fig.20!$A$25</c:f>
              <c:strCache>
                <c:ptCount val="1"/>
                <c:pt idx="0">
                  <c:v>Eletricidade (Fogão Elétrico)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accent4"/>
                </a:solidFill>
              </a:ln>
              <a:effectLst/>
            </c:spPr>
          </c:marker>
          <c:cat>
            <c:numRef>
              <c:f>Fig.20!$B$21:$U$21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Fig.20!$B$25:$U$25</c:f>
              <c:numCache>
                <c:formatCode>0%</c:formatCode>
                <c:ptCount val="20"/>
                <c:pt idx="0">
                  <c:v>9.709335040351319E-3</c:v>
                </c:pt>
                <c:pt idx="1">
                  <c:v>1.007918877072647E-2</c:v>
                </c:pt>
                <c:pt idx="2">
                  <c:v>1.0449036440789304E-2</c:v>
                </c:pt>
                <c:pt idx="3">
                  <c:v>1.1144017338167063E-2</c:v>
                </c:pt>
                <c:pt idx="4">
                  <c:v>1.2331706216136787E-2</c:v>
                </c:pt>
                <c:pt idx="5">
                  <c:v>1.4211616715809897E-2</c:v>
                </c:pt>
                <c:pt idx="6">
                  <c:v>1.6057078140314551E-2</c:v>
                </c:pt>
                <c:pt idx="7">
                  <c:v>1.8551994753107239E-2</c:v>
                </c:pt>
                <c:pt idx="8">
                  <c:v>2.205877605814684E-2</c:v>
                </c:pt>
                <c:pt idx="9">
                  <c:v>2.6797187286943011E-2</c:v>
                </c:pt>
                <c:pt idx="10">
                  <c:v>3.117771200308404E-2</c:v>
                </c:pt>
                <c:pt idx="11">
                  <c:v>3.4719124386462748E-2</c:v>
                </c:pt>
                <c:pt idx="12">
                  <c:v>3.8582405111918398E-2</c:v>
                </c:pt>
                <c:pt idx="13">
                  <c:v>4.1683145113367542E-2</c:v>
                </c:pt>
                <c:pt idx="14">
                  <c:v>4.4477108062523259E-2</c:v>
                </c:pt>
                <c:pt idx="15">
                  <c:v>4.7456408504480671E-2</c:v>
                </c:pt>
                <c:pt idx="16">
                  <c:v>4.9338221424004132E-2</c:v>
                </c:pt>
                <c:pt idx="17">
                  <c:v>4.9964099689242175E-2</c:v>
                </c:pt>
                <c:pt idx="18">
                  <c:v>5.301085928127109E-2</c:v>
                </c:pt>
                <c:pt idx="19">
                  <c:v>5.5341036170993035E-2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CA-4EB7-908D-33D8A4E6212A}"/>
            </c:ext>
          </c:extLst>
        </c:ser>
        <c:ser>
          <c:idx val="4"/>
          <c:order val="4"/>
          <c:tx>
            <c:strRef>
              <c:f>Fig.20!$A$26</c:f>
              <c:strCache>
                <c:ptCount val="1"/>
                <c:pt idx="0">
                  <c:v>Eletricidade (Micro-ondas)</c:v>
                </c:pt>
              </c:strCache>
            </c:strRef>
          </c:tx>
          <c:spPr>
            <a:ln w="28575" cap="rnd">
              <a:solidFill>
                <a:srgbClr val="62993E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" lastClr="FFFFFF"/>
              </a:solidFill>
              <a:ln w="25400">
                <a:solidFill>
                  <a:srgbClr val="62993E"/>
                </a:solidFill>
              </a:ln>
              <a:effectLst/>
            </c:spPr>
          </c:marker>
          <c:cat>
            <c:numRef>
              <c:f>Fig.20!$B$21:$U$21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Fig.20!$B$26:$U$26</c:f>
              <c:numCache>
                <c:formatCode>0%</c:formatCode>
                <c:ptCount val="20"/>
                <c:pt idx="0">
                  <c:v>0.3</c:v>
                </c:pt>
                <c:pt idx="1">
                  <c:v>0.30534053377351644</c:v>
                </c:pt>
                <c:pt idx="2">
                  <c:v>0.31231383820818487</c:v>
                </c:pt>
                <c:pt idx="3">
                  <c:v>0.32199809044602684</c:v>
                </c:pt>
                <c:pt idx="4">
                  <c:v>0.33515730851375558</c:v>
                </c:pt>
                <c:pt idx="5">
                  <c:v>0.35343132572681768</c:v>
                </c:pt>
                <c:pt idx="6">
                  <c:v>0.37294242491156387</c:v>
                </c:pt>
                <c:pt idx="7">
                  <c:v>0.39531852251244487</c:v>
                </c:pt>
                <c:pt idx="8">
                  <c:v>0.42236279047830816</c:v>
                </c:pt>
                <c:pt idx="9">
                  <c:v>0.45347618531233741</c:v>
                </c:pt>
                <c:pt idx="10">
                  <c:v>0.48154606696530267</c:v>
                </c:pt>
                <c:pt idx="11">
                  <c:v>0.50011504941751617</c:v>
                </c:pt>
                <c:pt idx="12">
                  <c:v>0.52705687621663377</c:v>
                </c:pt>
                <c:pt idx="13">
                  <c:v>0.54747156918760831</c:v>
                </c:pt>
                <c:pt idx="14">
                  <c:v>0.5692729080114447</c:v>
                </c:pt>
                <c:pt idx="15">
                  <c:v>0.59873726653171799</c:v>
                </c:pt>
                <c:pt idx="16">
                  <c:v>0.61812177775980048</c:v>
                </c:pt>
                <c:pt idx="17">
                  <c:v>0.62766347069111406</c:v>
                </c:pt>
                <c:pt idx="18">
                  <c:v>0.6538757598308601</c:v>
                </c:pt>
                <c:pt idx="19">
                  <c:v>0.68565209037579133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4-4F3A-BBB5-745D00D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13216"/>
        <c:axId val="1561714048"/>
      </c:lineChart>
      <c:catAx>
        <c:axId val="15617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561714048"/>
        <c:crosses val="autoZero"/>
        <c:auto val="1"/>
        <c:lblAlgn val="ctr"/>
        <c:lblOffset val="100"/>
        <c:tickLblSkip val="2"/>
        <c:noMultiLvlLbl val="0"/>
      </c:catAx>
      <c:valAx>
        <c:axId val="156171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5617132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Fig.21!$B$22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Fig.21!$A$33:$A$39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Fig.21!$B$23:$B$29</c:f>
              <c:numCache>
                <c:formatCode>_(* #,##0.00_);_(* \(#,##0.00\);_(* "-"??_);_(@_)</c:formatCode>
                <c:ptCount val="7"/>
                <c:pt idx="0">
                  <c:v>0.15049469312544544</c:v>
                </c:pt>
                <c:pt idx="1">
                  <c:v>7.7868867023617572</c:v>
                </c:pt>
                <c:pt idx="2">
                  <c:v>0.86413081859126728</c:v>
                </c:pt>
                <c:pt idx="3">
                  <c:v>0.6165427750623087</c:v>
                </c:pt>
                <c:pt idx="4">
                  <c:v>0.96996257053109669</c:v>
                </c:pt>
                <c:pt idx="5">
                  <c:v>0.75732813314740299</c:v>
                </c:pt>
                <c:pt idx="6">
                  <c:v>1.3690162406895359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3B0-8A2A-E05B7CE93513}"/>
            </c:ext>
          </c:extLst>
        </c:ser>
        <c:ser>
          <c:idx val="13"/>
          <c:order val="13"/>
          <c:tx>
            <c:strRef>
              <c:f>Fig.21!$U$22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Fig.21!$A$33:$A$39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Fig.21!$U$23:$U$29</c:f>
              <c:numCache>
                <c:formatCode>_(* #,##0.00_);_(* \(#,##0.00\);_(* "-"??_);_(@_)</c:formatCode>
                <c:ptCount val="7"/>
                <c:pt idx="0">
                  <c:v>0.18554478642769853</c:v>
                </c:pt>
                <c:pt idx="1">
                  <c:v>6.6272957702767661</c:v>
                </c:pt>
                <c:pt idx="2">
                  <c:v>0.71003587273709579</c:v>
                </c:pt>
                <c:pt idx="3">
                  <c:v>0.7123279349605256</c:v>
                </c:pt>
                <c:pt idx="4">
                  <c:v>1.0299681755939387</c:v>
                </c:pt>
                <c:pt idx="5">
                  <c:v>1.115384917988675</c:v>
                </c:pt>
                <c:pt idx="6">
                  <c:v>1.1020702892273888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3B0-8A2A-E05B7CE9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6992"/>
        <c:axId val="658313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Fig.21!$C$23:$C$28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0.15143191156880151</c:v>
                      </c:pt>
                      <c:pt idx="1">
                        <c:v>7.6851698728474069</c:v>
                      </c:pt>
                      <c:pt idx="2">
                        <c:v>0.8571607798794274</c:v>
                      </c:pt>
                      <c:pt idx="3">
                        <c:v>0.61935397910665069</c:v>
                      </c:pt>
                      <c:pt idx="4">
                        <c:v>0.96615388386111223</c:v>
                      </c:pt>
                      <c:pt idx="5">
                        <c:v>0.76501758641074413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98-43B0-8A2A-E05B7CE9351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Fig.21!$D$23:$D$28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0.1528209807384841</c:v>
                      </c:pt>
                      <c:pt idx="1">
                        <c:v>7.5879039880051939</c:v>
                      </c:pt>
                      <c:pt idx="2">
                        <c:v>0.85043458150733275</c:v>
                      </c:pt>
                      <c:pt idx="3">
                        <c:v>0.62414235174830901</c:v>
                      </c:pt>
                      <c:pt idx="4">
                        <c:v>0.96512014363312171</c:v>
                      </c:pt>
                      <c:pt idx="5">
                        <c:v>0.77500242958921906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298-43B0-8A2A-E05B7CE9351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Fig.21!$E$23:$E$28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0.15478957872742086</c:v>
                      </c:pt>
                      <c:pt idx="1">
                        <c:v>7.4948982272244651</c:v>
                      </c:pt>
                      <c:pt idx="2">
                        <c:v>0.84243657098705838</c:v>
                      </c:pt>
                      <c:pt idx="3">
                        <c:v>0.63146103409944065</c:v>
                      </c:pt>
                      <c:pt idx="4">
                        <c:v>0.96739331938620821</c:v>
                      </c:pt>
                      <c:pt idx="5">
                        <c:v>0.78875336731281753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298-43B0-8A2A-E05B7CE9351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Fig.21!$F$23:$F$28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0.15753818887373122</c:v>
                      </c:pt>
                      <c:pt idx="1">
                        <c:v>7.40594386061675</c:v>
                      </c:pt>
                      <c:pt idx="2">
                        <c:v>0.83352282480947948</c:v>
                      </c:pt>
                      <c:pt idx="3">
                        <c:v>0.64217546727463581</c:v>
                      </c:pt>
                      <c:pt idx="4">
                        <c:v>0.9738186803859642</c:v>
                      </c:pt>
                      <c:pt idx="5">
                        <c:v>0.80766077768970834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298-43B0-8A2A-E05B7CE9351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Fig.21!$G$23:$G$28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0.16166161046225655</c:v>
                      </c:pt>
                      <c:pt idx="1">
                        <c:v>7.3469728648350774</c:v>
                      </c:pt>
                      <c:pt idx="2">
                        <c:v>0.82361946774618466</c:v>
                      </c:pt>
                      <c:pt idx="3">
                        <c:v>0.65876079469186344</c:v>
                      </c:pt>
                      <c:pt idx="4">
                        <c:v>0.98803938962798299</c:v>
                      </c:pt>
                      <c:pt idx="5">
                        <c:v>0.83479305763237455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298-43B0-8A2A-E05B7CE93513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Fig.21!$H$23:$H$28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0.16573113102764092</c:v>
                      </c:pt>
                      <c:pt idx="1">
                        <c:v>7.2707257797824099</c:v>
                      </c:pt>
                      <c:pt idx="2">
                        <c:v>0.81360405573628003</c:v>
                      </c:pt>
                      <c:pt idx="3">
                        <c:v>0.67540817023870092</c:v>
                      </c:pt>
                      <c:pt idx="4">
                        <c:v>1.0021844135963081</c:v>
                      </c:pt>
                      <c:pt idx="5">
                        <c:v>0.86128050739674911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298-43B0-8A2A-E05B7CE93513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Fig.21!$I$23:$I$28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0.17027950324009131</c:v>
                      </c:pt>
                      <c:pt idx="1">
                        <c:v>7.1961535568299828</c:v>
                      </c:pt>
                      <c:pt idx="2">
                        <c:v>0.80341273135821245</c:v>
                      </c:pt>
                      <c:pt idx="3">
                        <c:v>0.69432290491657545</c:v>
                      </c:pt>
                      <c:pt idx="4">
                        <c:v>1.0083184607450995</c:v>
                      </c:pt>
                      <c:pt idx="5">
                        <c:v>0.89061159163933934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298-43B0-8A2A-E05B7CE93513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Fig.21!$J$23:$J$28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0.17553149427251666</c:v>
                      </c:pt>
                      <c:pt idx="1">
                        <c:v>7.1227514742814417</c:v>
                      </c:pt>
                      <c:pt idx="2">
                        <c:v>0.79209369202421531</c:v>
                      </c:pt>
                      <c:pt idx="3">
                        <c:v>0.71643475103411047</c:v>
                      </c:pt>
                      <c:pt idx="4">
                        <c:v>1.0138967668046182</c:v>
                      </c:pt>
                      <c:pt idx="5">
                        <c:v>0.92426217592088755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298-43B0-8A2A-E05B7CE93513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Fig.21!$K$23:$K$28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0.18137182559662704</c:v>
                      </c:pt>
                      <c:pt idx="1">
                        <c:v>7.0493406867526138</c:v>
                      </c:pt>
                      <c:pt idx="2">
                        <c:v>0.78091459719419498</c:v>
                      </c:pt>
                      <c:pt idx="3">
                        <c:v>0.7411914962203785</c:v>
                      </c:pt>
                      <c:pt idx="4">
                        <c:v>1.0194825526559554</c:v>
                      </c:pt>
                      <c:pt idx="5">
                        <c:v>0.96133623812664215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298-43B0-8A2A-E05B7CE93513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Fig.21!$L$23:$L$28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0.18291154420852054</c:v>
                      </c:pt>
                      <c:pt idx="1">
                        <c:v>6.9776988019761079</c:v>
                      </c:pt>
                      <c:pt idx="2">
                        <c:v>0.76964097853333902</c:v>
                      </c:pt>
                      <c:pt idx="3">
                        <c:v>0.74393059366257364</c:v>
                      </c:pt>
                      <c:pt idx="4">
                        <c:v>1.0093213993195926</c:v>
                      </c:pt>
                      <c:pt idx="5">
                        <c:v>0.98955172451245488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298-43B0-8A2A-E05B7CE93513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Fig.21!$M$23:$M$28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0.18104266538206243</c:v>
                      </c:pt>
                      <c:pt idx="1">
                        <c:v>6.7996603096899104</c:v>
                      </c:pt>
                      <c:pt idx="2">
                        <c:v>0.75780365521522319</c:v>
                      </c:pt>
                      <c:pt idx="3">
                        <c:v>0.7325726779485483</c:v>
                      </c:pt>
                      <c:pt idx="4">
                        <c:v>1.0104813375033166</c:v>
                      </c:pt>
                      <c:pt idx="5">
                        <c:v>0.9963751525323381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298-43B0-8A2A-E05B7CE93513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Fig.21!$N$23:$N$28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0.18255827684968326</c:v>
                      </c:pt>
                      <c:pt idx="1">
                        <c:v>6.7742153035969892</c:v>
                      </c:pt>
                      <c:pt idx="2">
                        <c:v>0.74606976207283771</c:v>
                      </c:pt>
                      <c:pt idx="3">
                        <c:v>0.73443391380704859</c:v>
                      </c:pt>
                      <c:pt idx="4">
                        <c:v>1.0113928052443533</c:v>
                      </c:pt>
                      <c:pt idx="5">
                        <c:v>1.0191625412396128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298-43B0-8A2A-E05B7CE93513}"/>
                  </c:ext>
                </c:extLst>
              </c15:ser>
            </c15:filteredBarSeries>
          </c:ext>
        </c:extLst>
      </c:barChart>
      <c:catAx>
        <c:axId val="65829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658313312"/>
        <c:crosses val="autoZero"/>
        <c:auto val="1"/>
        <c:lblAlgn val="ctr"/>
        <c:lblOffset val="100"/>
        <c:noMultiLvlLbl val="0"/>
      </c:catAx>
      <c:valAx>
        <c:axId val="6583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unidades/domicílio</a:t>
                </a:r>
              </a:p>
            </c:rich>
          </c:tx>
          <c:layout>
            <c:manualLayout>
              <c:xMode val="edge"/>
              <c:yMode val="edge"/>
              <c:x val="0.43836613106398969"/>
              <c:y val="0.90626728359985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.0_-;\-* #,##0.0_-;_-* &quot;-&quot;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658296992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99534266136495E-2"/>
          <c:y val="5.0364116335169087E-2"/>
          <c:w val="0.84092541533301757"/>
          <c:h val="0.71243073782443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Fig.21!$B$32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Fig.21!$A$33:$A$39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Fig.21!$B$33:$B$39</c:f>
              <c:numCache>
                <c:formatCode>_-* #,##0_-;\-* #,##0_-;_-* "-"??_-;_-@_-</c:formatCode>
                <c:ptCount val="7"/>
                <c:pt idx="0">
                  <c:v>1274.1896166220151</c:v>
                </c:pt>
                <c:pt idx="1">
                  <c:v>21.167023290458001</c:v>
                </c:pt>
                <c:pt idx="2">
                  <c:v>375.08653084818582</c:v>
                </c:pt>
                <c:pt idx="3">
                  <c:v>30.247279888103108</c:v>
                </c:pt>
                <c:pt idx="4">
                  <c:v>459.05216457232535</c:v>
                </c:pt>
                <c:pt idx="5">
                  <c:v>49.263638027103994</c:v>
                </c:pt>
                <c:pt idx="6">
                  <c:v>56.472282533070917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0-4CAC-91E2-4C674C624AD9}"/>
            </c:ext>
          </c:extLst>
        </c:ser>
        <c:ser>
          <c:idx val="13"/>
          <c:order val="13"/>
          <c:tx>
            <c:strRef>
              <c:f>Fig.21!$U$32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Fig.21!$A$33:$A$39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Fig.21!$U$33:$U$39</c:f>
              <c:numCache>
                <c:formatCode>_-* #,##0_-;\-* #,##0_-;_-* "-"??_-;_-@_-</c:formatCode>
                <c:ptCount val="7"/>
                <c:pt idx="0">
                  <c:v>1108.0154997142963</c:v>
                </c:pt>
                <c:pt idx="1">
                  <c:v>6.3490894566605443</c:v>
                </c:pt>
                <c:pt idx="2">
                  <c:v>407.46898220625326</c:v>
                </c:pt>
                <c:pt idx="3">
                  <c:v>27.812976303689499</c:v>
                </c:pt>
                <c:pt idx="4">
                  <c:v>428.37274535891294</c:v>
                </c:pt>
                <c:pt idx="5">
                  <c:v>46.815450783846096</c:v>
                </c:pt>
                <c:pt idx="6">
                  <c:v>47.297583118714911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0-4CAC-91E2-4C674C62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2096"/>
        <c:axId val="4714198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Fig.21!$C$33:$C$38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1272.1924757707689</c:v>
                      </c:pt>
                      <c:pt idx="1">
                        <c:v>21.010597152615357</c:v>
                      </c:pt>
                      <c:pt idx="2">
                        <c:v>377.09848361706781</c:v>
                      </c:pt>
                      <c:pt idx="3">
                        <c:v>30.09631772419538</c:v>
                      </c:pt>
                      <c:pt idx="4">
                        <c:v>458.58986274698384</c:v>
                      </c:pt>
                      <c:pt idx="5">
                        <c:v>49.116299897922566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B0-4CAC-91E2-4C674C624AD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Fig.21!$D$33:$D$38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1270.1802173923991</c:v>
                      </c:pt>
                      <c:pt idx="1">
                        <c:v>20.860447183987421</c:v>
                      </c:pt>
                      <c:pt idx="2">
                        <c:v>379.08253010412932</c:v>
                      </c:pt>
                      <c:pt idx="3">
                        <c:v>29.945295870384211</c:v>
                      </c:pt>
                      <c:pt idx="4">
                        <c:v>458.12128764821188</c:v>
                      </c:pt>
                      <c:pt idx="5">
                        <c:v>48.968957782269676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B0-4CAC-91E2-4C674C624AD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Fig.21!$E$33:$E$38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1268.0808876999574</c:v>
                      </c:pt>
                      <c:pt idx="1">
                        <c:v>20.71569145214254</c:v>
                      </c:pt>
                      <c:pt idx="2">
                        <c:v>381.01887586729572</c:v>
                      </c:pt>
                      <c:pt idx="3">
                        <c:v>29.794595814012013</c:v>
                      </c:pt>
                      <c:pt idx="4">
                        <c:v>457.64625258011142</c:v>
                      </c:pt>
                      <c:pt idx="5">
                        <c:v>48.821533923310696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B0-4CAC-91E2-4C674C624AD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Fig.21!$F$33:$F$38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1265.236309865126</c:v>
                      </c:pt>
                      <c:pt idx="1">
                        <c:v>20.575673586993393</c:v>
                      </c:pt>
                      <c:pt idx="2">
                        <c:v>382.91070049535767</c:v>
                      </c:pt>
                      <c:pt idx="3">
                        <c:v>29.644509966938131</c:v>
                      </c:pt>
                      <c:pt idx="4">
                        <c:v>457.16408069561498</c:v>
                      </c:pt>
                      <c:pt idx="5">
                        <c:v>48.674298301457931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FB0-4CAC-91E2-4C674C624AD9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Fig.21!$G$33:$G$38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1261.0771219106873</c:v>
                      </c:pt>
                      <c:pt idx="1">
                        <c:v>20.43812432827982</c:v>
                      </c:pt>
                      <c:pt idx="2">
                        <c:v>384.72482852113927</c:v>
                      </c:pt>
                      <c:pt idx="3">
                        <c:v>29.496131722589809</c:v>
                      </c:pt>
                      <c:pt idx="4">
                        <c:v>456.67672521492273</c:v>
                      </c:pt>
                      <c:pt idx="5">
                        <c:v>48.528413487735037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B0-4CAC-91E2-4C674C624AD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Fig.21!$H$33:$H$38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1255.2833772116649</c:v>
                      </c:pt>
                      <c:pt idx="1">
                        <c:v>20.297970616570023</c:v>
                      </c:pt>
                      <c:pt idx="2">
                        <c:v>386.53087074835923</c:v>
                      </c:pt>
                      <c:pt idx="3">
                        <c:v>29.351718962688487</c:v>
                      </c:pt>
                      <c:pt idx="4">
                        <c:v>456.19096149178267</c:v>
                      </c:pt>
                      <c:pt idx="5">
                        <c:v>48.386631972023288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FB0-4CAC-91E2-4C674C624AD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Fig.21!$I$33:$I$38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1247.6417246687365</c:v>
                      </c:pt>
                      <c:pt idx="1">
                        <c:v>18.364033473079164</c:v>
                      </c:pt>
                      <c:pt idx="2">
                        <c:v>388.29818383598047</c:v>
                      </c:pt>
                      <c:pt idx="3">
                        <c:v>29.211223643126683</c:v>
                      </c:pt>
                      <c:pt idx="4">
                        <c:v>455.73518730918386</c:v>
                      </c:pt>
                      <c:pt idx="5">
                        <c:v>48.248177164008304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FB0-4CAC-91E2-4C674C624AD9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Fig.21!$J$33:$J$38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1243.9899772151755</c:v>
                      </c:pt>
                      <c:pt idx="1">
                        <c:v>16.373102142994131</c:v>
                      </c:pt>
                      <c:pt idx="2">
                        <c:v>390.01605758291731</c:v>
                      </c:pt>
                      <c:pt idx="3">
                        <c:v>29.074309517825611</c:v>
                      </c:pt>
                      <c:pt idx="4">
                        <c:v>455.02811268822222</c:v>
                      </c:pt>
                      <c:pt idx="5">
                        <c:v>48.112373060809986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FB0-4CAC-91E2-4C674C624AD9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Fig.21!$K$33:$K$38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1237.9001899917957</c:v>
                      </c:pt>
                      <c:pt idx="1">
                        <c:v>14.326580558910827</c:v>
                      </c:pt>
                      <c:pt idx="2">
                        <c:v>391.70397513680143</c:v>
                      </c:pt>
                      <c:pt idx="3">
                        <c:v>28.941448841150368</c:v>
                      </c:pt>
                      <c:pt idx="4">
                        <c:v>454.08519951735485</c:v>
                      </c:pt>
                      <c:pt idx="5">
                        <c:v>47.979594006809407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FB0-4CAC-91E2-4C674C624AD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Fig.21!$L$33:$L$38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1231.0404076394225</c:v>
                      </c:pt>
                      <c:pt idx="1">
                        <c:v>13.380200596774641</c:v>
                      </c:pt>
                      <c:pt idx="2">
                        <c:v>393.36862202146301</c:v>
                      </c:pt>
                      <c:pt idx="3">
                        <c:v>28.826926398136184</c:v>
                      </c:pt>
                      <c:pt idx="4">
                        <c:v>453.11588892830497</c:v>
                      </c:pt>
                      <c:pt idx="5">
                        <c:v>47.854363763986832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FB0-4CAC-91E2-4C674C624AD9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Fig.21!$M$33:$M$38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1223.0178361946262</c:v>
                      </c:pt>
                      <c:pt idx="1">
                        <c:v>12.410167452079584</c:v>
                      </c:pt>
                      <c:pt idx="2">
                        <c:v>395.15656402222942</c:v>
                      </c:pt>
                      <c:pt idx="3">
                        <c:v>28.714007038095207</c:v>
                      </c:pt>
                      <c:pt idx="4">
                        <c:v>451.61019346114023</c:v>
                      </c:pt>
                      <c:pt idx="5">
                        <c:v>47.733164707084271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FB0-4CAC-91E2-4C674C624AD9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Fig.21!$A$33:$A$39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Fig.21!$N$33:$N$38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1214.0773366890194</c:v>
                      </c:pt>
                      <c:pt idx="1">
                        <c:v>11.419951393203617</c:v>
                      </c:pt>
                      <c:pt idx="2">
                        <c:v>396.7712947533725</c:v>
                      </c:pt>
                      <c:pt idx="3">
                        <c:v>28.602064855196687</c:v>
                      </c:pt>
                      <c:pt idx="4">
                        <c:v>450.2303860984818</c:v>
                      </c:pt>
                      <c:pt idx="5">
                        <c:v>47.614914107080899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FB0-4CAC-91E2-4C674C624AD9}"/>
                  </c:ext>
                </c:extLst>
              </c15:ser>
            </c15:filteredBarSeries>
          </c:ext>
        </c:extLst>
      </c:barChart>
      <c:catAx>
        <c:axId val="658292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419808"/>
        <c:crosses val="autoZero"/>
        <c:auto val="1"/>
        <c:lblAlgn val="ctr"/>
        <c:lblOffset val="100"/>
        <c:noMultiLvlLbl val="0"/>
      </c:catAx>
      <c:valAx>
        <c:axId val="471419808"/>
        <c:scaling>
          <c:orientation val="minMax"/>
          <c:max val="15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kWh/equipamento</a:t>
                </a:r>
              </a:p>
            </c:rich>
          </c:tx>
          <c:layout>
            <c:manualLayout>
              <c:xMode val="edge"/>
              <c:yMode val="edge"/>
              <c:x val="0.25160304237267028"/>
              <c:y val="0.8759997725867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6582920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1191006943397197"/>
          <c:y val="5.6133712452610104E-2"/>
          <c:w val="0.25379633908859239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81852498804393E-2"/>
          <c:y val="5.7061323618700671E-2"/>
          <c:w val="0.56575287228446891"/>
          <c:h val="0.7845784644112798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Fig.22!$A$25</c:f>
              <c:strCache>
                <c:ptCount val="1"/>
                <c:pt idx="0">
                  <c:v>Geladeira</c:v>
                </c:pt>
              </c:strCache>
            </c:strRef>
          </c:tx>
          <c:spPr>
            <a:solidFill>
              <a:srgbClr val="00678E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Fig.22!$B$25:$U$25</c15:sqref>
                  </c15:fullRef>
                </c:ext>
              </c:extLst>
              <c:f>(Fig.22!$B$25,Fig.22!$G$25,Fig.22!$L$25,Fig.22!$Q$25,Fig.22!$U$25)</c:f>
              <c:numCache>
                <c:formatCode>0%</c:formatCode>
                <c:ptCount val="5"/>
                <c:pt idx="0">
                  <c:v>0.2856597083259273</c:v>
                </c:pt>
                <c:pt idx="1">
                  <c:v>0.25628044336687811</c:v>
                </c:pt>
                <c:pt idx="2">
                  <c:v>0.24926575716340743</c:v>
                </c:pt>
                <c:pt idx="3">
                  <c:v>0.25968927390764773</c:v>
                </c:pt>
                <c:pt idx="4">
                  <c:v>0.25184770123118955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7-4E2D-A05B-63CA8106249A}"/>
            </c:ext>
          </c:extLst>
        </c:ser>
        <c:ser>
          <c:idx val="1"/>
          <c:order val="1"/>
          <c:tx>
            <c:strRef>
              <c:f>Fig.22!$A$22</c:f>
              <c:strCache>
                <c:ptCount val="1"/>
                <c:pt idx="0">
                  <c:v>Condicionador de Ar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Fig.22!$B$22:$U$22</c15:sqref>
                  </c15:fullRef>
                </c:ext>
              </c:extLst>
              <c:f>(Fig.22!$B$22,Fig.22!$G$22,Fig.22!$L$22,Fig.22!$Q$22,Fig.22!$U$22)</c:f>
              <c:numCache>
                <c:formatCode>0%</c:formatCode>
                <c:ptCount val="5"/>
                <c:pt idx="0">
                  <c:v>0.12302325695734226</c:v>
                </c:pt>
                <c:pt idx="1">
                  <c:v>0.12363717023575541</c:v>
                </c:pt>
                <c:pt idx="2">
                  <c:v>0.14888495437524152</c:v>
                </c:pt>
                <c:pt idx="3">
                  <c:v>0.16708736340049621</c:v>
                </c:pt>
                <c:pt idx="4">
                  <c:v>0.16303123739228989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E-40EF-B12F-643A2186E90E}"/>
            </c:ext>
          </c:extLst>
        </c:ser>
        <c:ser>
          <c:idx val="3"/>
          <c:order val="2"/>
          <c:tx>
            <c:strRef>
              <c:f>Fig.22!$A$23</c:f>
              <c:strCache>
                <c:ptCount val="1"/>
                <c:pt idx="0">
                  <c:v>Chuveiro elétrico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Fig.22!$B$23:$U$23</c15:sqref>
                  </c15:fullRef>
                </c:ext>
              </c:extLst>
              <c:f>(Fig.22!$B$23,Fig.22!$G$23,Fig.22!$L$23,Fig.22!$Q$23,Fig.22!$U$23)</c:f>
              <c:numCache>
                <c:formatCode>0%</c:formatCode>
                <c:ptCount val="5"/>
                <c:pt idx="0">
                  <c:v>0.20794234459498193</c:v>
                </c:pt>
                <c:pt idx="1">
                  <c:v>0.17535382523289925</c:v>
                </c:pt>
                <c:pt idx="2">
                  <c:v>0.15127777622081881</c:v>
                </c:pt>
                <c:pt idx="3">
                  <c:v>0.14006251394203617</c:v>
                </c:pt>
                <c:pt idx="4">
                  <c:v>0.12692284244739119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E-40EF-B12F-643A2186E90E}"/>
            </c:ext>
          </c:extLst>
        </c:ser>
        <c:ser>
          <c:idx val="6"/>
          <c:order val="3"/>
          <c:tx>
            <c:strRef>
              <c:f>Fig.22!$A$26</c:f>
              <c:strCache>
                <c:ptCount val="1"/>
                <c:pt idx="0">
                  <c:v>Ventilador/Circulador 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Fig.22!$B$26:$U$26</c15:sqref>
                  </c15:fullRef>
                </c:ext>
              </c:extLst>
              <c:f>(Fig.22!$B$26,Fig.22!$G$26,Fig.22!$L$26,Fig.22!$Q$26,Fig.22!$U$26)</c:f>
              <c:numCache>
                <c:formatCode>0%</c:formatCode>
                <c:ptCount val="5"/>
                <c:pt idx="0">
                  <c:v>2.3935502190359042E-2</c:v>
                </c:pt>
                <c:pt idx="1">
                  <c:v>2.5548949522429983E-2</c:v>
                </c:pt>
                <c:pt idx="2">
                  <c:v>3.4196504717526222E-2</c:v>
                </c:pt>
                <c:pt idx="3">
                  <c:v>4.3454736049186898E-2</c:v>
                </c:pt>
                <c:pt idx="4">
                  <c:v>4.706223887959992E-2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7-4E2D-A05B-63CA8106249A}"/>
            </c:ext>
          </c:extLst>
        </c:ser>
        <c:ser>
          <c:idx val="7"/>
          <c:order val="4"/>
          <c:tx>
            <c:strRef>
              <c:f>Fig.22!$A$27</c:f>
              <c:strCache>
                <c:ptCount val="1"/>
                <c:pt idx="0">
                  <c:v>Televisão</c:v>
                </c:pt>
              </c:strCache>
            </c:strRef>
          </c:tx>
          <c:spPr>
            <a:solidFill>
              <a:srgbClr val="7030A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Fig.22!$B$27:$U$27</c15:sqref>
                  </c15:fullRef>
                </c:ext>
              </c:extLst>
              <c:f>(Fig.22!$B$27,Fig.22!$G$27,Fig.22!$L$27,Fig.22!$Q$27,Fig.22!$U$27)</c:f>
              <c:numCache>
                <c:formatCode>0%</c:formatCode>
                <c:ptCount val="5"/>
                <c:pt idx="0">
                  <c:v>4.9599341991424496E-2</c:v>
                </c:pt>
                <c:pt idx="1">
                  <c:v>4.7084385484676201E-2</c:v>
                </c:pt>
                <c:pt idx="2">
                  <c:v>5.4319250752424567E-2</c:v>
                </c:pt>
                <c:pt idx="3">
                  <c:v>4.9720915738035859E-2</c:v>
                </c:pt>
                <c:pt idx="4">
                  <c:v>4.3689076820557074E-2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7-4E2D-A05B-63CA8106249A}"/>
            </c:ext>
          </c:extLst>
        </c:ser>
        <c:ser>
          <c:idx val="8"/>
          <c:order val="5"/>
          <c:tx>
            <c:strRef>
              <c:f>Fig.22!$A$28</c:f>
              <c:strCache>
                <c:ptCount val="1"/>
                <c:pt idx="0">
                  <c:v>Lâmpadas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Fig.22!$B$28:$U$28</c15:sqref>
                  </c15:fullRef>
                </c:ext>
              </c:extLst>
              <c:f>(Fig.22!$B$28,Fig.22!$G$28,Fig.22!$L$28,Fig.22!$Q$28,Fig.22!$U$28)</c:f>
              <c:numCache>
                <c:formatCode>0%</c:formatCode>
                <c:ptCount val="5"/>
                <c:pt idx="0">
                  <c:v>0.10574397128125841</c:v>
                </c:pt>
                <c:pt idx="1">
                  <c:v>0.1117935372559611</c:v>
                </c:pt>
                <c:pt idx="2">
                  <c:v>7.7249379137026078E-2</c:v>
                </c:pt>
                <c:pt idx="3">
                  <c:v>4.3599146936363686E-2</c:v>
                </c:pt>
                <c:pt idx="4">
                  <c:v>3.7715435638271878E-2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48AB-988D-6D5CC81C9912}"/>
            </c:ext>
          </c:extLst>
        </c:ser>
        <c:ser>
          <c:idx val="4"/>
          <c:order val="6"/>
          <c:tx>
            <c:strRef>
              <c:f>Fig.22!$A$24</c:f>
              <c:strCache>
                <c:ptCount val="1"/>
                <c:pt idx="0">
                  <c:v>Máquina de lavar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Fig.22!$B$21:$U$21</c15:sqref>
                  </c15:fullRef>
                </c:ext>
              </c:extLst>
              <c:f>(Fig.22!$B$21,Fig.22!$G$21,Fig.22!$L$21,Fig.22!$Q$21,Fig.22!$U$21)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Fig.22!$B$24:$U$24</c15:sqref>
                  </c15:fullRef>
                </c:ext>
              </c:extLst>
              <c:f>(Fig.22!$B$24,Fig.22!$G$24,Fig.22!$L$24,Fig.22!$Q$24,Fig.22!$U$24)</c:f>
              <c:numCache>
                <c:formatCode>0%</c:formatCode>
                <c:ptCount val="5"/>
                <c:pt idx="0">
                  <c:v>1.1964140677458773E-2</c:v>
                </c:pt>
                <c:pt idx="1">
                  <c:v>9.2835500531767493E-3</c:v>
                </c:pt>
                <c:pt idx="2">
                  <c:v>7.5895556621732767E-3</c:v>
                </c:pt>
                <c:pt idx="3">
                  <c:v>6.6870545823406831E-3</c:v>
                </c:pt>
                <c:pt idx="4">
                  <c:v>5.8673596183072083E-3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4E2D-A05B-63CA8106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370544"/>
        <c:axId val="473372176"/>
      </c:barChart>
      <c:catAx>
        <c:axId val="4733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3372176"/>
        <c:crosses val="autoZero"/>
        <c:auto val="1"/>
        <c:lblAlgn val="ctr"/>
        <c:lblOffset val="100"/>
        <c:noMultiLvlLbl val="0"/>
      </c:catAx>
      <c:valAx>
        <c:axId val="473372176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33705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94086721380098"/>
          <c:y val="0.2774973803044124"/>
          <c:w val="0.30306703801551721"/>
          <c:h val="0.59650883157807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8653333385488E-2"/>
          <c:y val="5.0925925925925923E-2"/>
          <c:w val="0.92146846025766893"/>
          <c:h val="0.81537766112569265"/>
        </c:manualLayout>
      </c:layout>
      <c:lineChart>
        <c:grouping val="standard"/>
        <c:varyColors val="0"/>
        <c:ser>
          <c:idx val="0"/>
          <c:order val="0"/>
          <c:tx>
            <c:strRef>
              <c:f>Fig.23!$A$22</c:f>
              <c:strCache>
                <c:ptCount val="1"/>
                <c:pt idx="0">
                  <c:v>Energia</c:v>
                </c:pt>
              </c:strCache>
            </c:strRef>
          </c:tx>
          <c:spPr>
            <a:ln w="38100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circle"/>
              <c:size val="8"/>
              <c:spPr>
                <a:solidFill>
                  <a:schemeClr val="bg1"/>
                </a:solidFill>
                <a:ln w="38100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A1B-4B8B-88C9-244C19C829B9}"/>
              </c:ext>
            </c:extLst>
          </c:dPt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1B-4B8B-88C9-244C19C82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Fig.23!$B$21:$U$21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Fig.23!$B$22:$U$22</c:f>
              <c:numCache>
                <c:formatCode>0</c:formatCode>
                <c:ptCount val="20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  <c:pt idx="19">
                  <c:v>78.117123582473184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66-4170-98FA-22B7E2D765B8}"/>
            </c:ext>
          </c:extLst>
        </c:ser>
        <c:ser>
          <c:idx val="1"/>
          <c:order val="1"/>
          <c:tx>
            <c:strRef>
              <c:f>Fig.23!$A$23</c:f>
              <c:strCache>
                <c:ptCount val="1"/>
                <c:pt idx="0">
                  <c:v>Eletricidade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bg1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A1B-4B8B-88C9-244C19C829B9}"/>
              </c:ext>
            </c:extLst>
          </c:dPt>
          <c:dPt>
            <c:idx val="19"/>
            <c:marker>
              <c:symbol val="circle"/>
              <c:size val="8"/>
              <c:spPr>
                <a:solidFill>
                  <a:schemeClr val="bg1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A1B-4B8B-88C9-244C19C829B9}"/>
              </c:ext>
            </c:extLst>
          </c:dPt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1B-4B8B-88C9-244C19C82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Fig.23!$B$21:$U$21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Fig.23!$B$23:$U$23</c:f>
              <c:numCache>
                <c:formatCode>0</c:formatCode>
                <c:ptCount val="20"/>
                <c:pt idx="0">
                  <c:v>100</c:v>
                </c:pt>
                <c:pt idx="1">
                  <c:v>99.950542536083745</c:v>
                </c:pt>
                <c:pt idx="2">
                  <c:v>99.899314559547477</c:v>
                </c:pt>
                <c:pt idx="3">
                  <c:v>99.794000476394274</c:v>
                </c:pt>
                <c:pt idx="4">
                  <c:v>99.677827849043595</c:v>
                </c:pt>
                <c:pt idx="5">
                  <c:v>99.541845386179673</c:v>
                </c:pt>
                <c:pt idx="6">
                  <c:v>99.377019825528009</c:v>
                </c:pt>
                <c:pt idx="7">
                  <c:v>98.737114496278267</c:v>
                </c:pt>
                <c:pt idx="8">
                  <c:v>97.630361270428992</c:v>
                </c:pt>
                <c:pt idx="9">
                  <c:v>96.035246680596416</c:v>
                </c:pt>
                <c:pt idx="10">
                  <c:v>94.668878801270964</c:v>
                </c:pt>
                <c:pt idx="11">
                  <c:v>93.509612580586975</c:v>
                </c:pt>
                <c:pt idx="12">
                  <c:v>92.575395090392661</c:v>
                </c:pt>
                <c:pt idx="13">
                  <c:v>91.581660170137795</c:v>
                </c:pt>
                <c:pt idx="14">
                  <c:v>90.529957319491928</c:v>
                </c:pt>
                <c:pt idx="15">
                  <c:v>89.140293612217377</c:v>
                </c:pt>
                <c:pt idx="16">
                  <c:v>87.849096238324719</c:v>
                </c:pt>
                <c:pt idx="17">
                  <c:v>86.673376407975368</c:v>
                </c:pt>
                <c:pt idx="18">
                  <c:v>85.869148774599623</c:v>
                </c:pt>
                <c:pt idx="19">
                  <c:v>84.993989092955346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66-4170-98FA-22B7E2D7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420896"/>
        <c:axId val="471950448"/>
      </c:lineChart>
      <c:catAx>
        <c:axId val="4714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1950448"/>
        <c:crosses val="autoZero"/>
        <c:auto val="1"/>
        <c:lblAlgn val="ctr"/>
        <c:lblOffset val="100"/>
        <c:noMultiLvlLbl val="0"/>
      </c:catAx>
      <c:valAx>
        <c:axId val="471950448"/>
        <c:scaling>
          <c:orientation val="minMax"/>
          <c:max val="105"/>
          <c:min val="75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4714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04543563947217"/>
          <c:y val="0.10705963837853602"/>
          <c:w val="0.1822360692245809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9"/>
          <c:order val="0"/>
          <c:tx>
            <c:strRef>
              <c:f>Fig.24!$B$21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Fig.24!$A$22:$A$28</c:f>
              <c:strCache>
                <c:ptCount val="7"/>
                <c:pt idx="0">
                  <c:v>Cocção</c:v>
                </c:pt>
                <c:pt idx="1">
                  <c:v>Aquecimento de água</c:v>
                </c:pt>
                <c:pt idx="2">
                  <c:v>Refrigeração de alimentos</c:v>
                </c:pt>
                <c:pt idx="3">
                  <c:v>Refrigeração de ambiente</c:v>
                </c:pt>
                <c:pt idx="4">
                  <c:v>Iluminação</c:v>
                </c:pt>
                <c:pt idx="5">
                  <c:v>TV</c:v>
                </c:pt>
                <c:pt idx="6">
                  <c:v>Máquina de lavar</c:v>
                </c:pt>
              </c:strCache>
            </c:strRef>
          </c:cat>
          <c:val>
            <c:numRef>
              <c:f>Fig.24!$B$22:$B$28</c:f>
              <c:numCache>
                <c:formatCode>_-* #,##0_-;\-* #,##0_-;_-* "-"??_-;_-@_-</c:formatCode>
                <c:ptCount val="7"/>
                <c:pt idx="0">
                  <c:v>73.101586545395023</c:v>
                </c:pt>
                <c:pt idx="1">
                  <c:v>105.37895555639439</c:v>
                </c:pt>
                <c:pt idx="2">
                  <c:v>93.316790207928818</c:v>
                </c:pt>
                <c:pt idx="3">
                  <c:v>87.258914996912168</c:v>
                </c:pt>
                <c:pt idx="4">
                  <c:v>29.995192850393305</c:v>
                </c:pt>
                <c:pt idx="5">
                  <c:v>83.753623896850314</c:v>
                </c:pt>
                <c:pt idx="6">
                  <c:v>91.951991738037009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E-469F-988F-08683F5AA6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08302303"/>
        <c:axId val="1108304223"/>
      </c:barChart>
      <c:lineChart>
        <c:grouping val="standard"/>
        <c:varyColors val="0"/>
        <c:ser>
          <c:idx val="0"/>
          <c:order val="1"/>
          <c:tx>
            <c:strRef>
              <c:f>Fig.24!$C$21</c:f>
              <c:strCache>
                <c:ptCount val="1"/>
                <c:pt idx="0">
                  <c:v>ODEX 2005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Fig.24!$C$22:$C$28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E-469F-988F-08683F5AA69A}"/>
            </c:ext>
          </c:extLst>
        </c:ser>
        <c:ser>
          <c:idx val="1"/>
          <c:order val="2"/>
          <c:tx>
            <c:strRef>
              <c:f>Fig.24!$D$21</c:f>
              <c:strCache>
                <c:ptCount val="1"/>
                <c:pt idx="0">
                  <c:v>ODEX 2024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Fig.24!$D$22:$D$28</c:f>
              <c:numCache>
                <c:formatCode>General</c:formatCode>
                <c:ptCount val="7"/>
                <c:pt idx="0">
                  <c:v>78.117123582473184</c:v>
                </c:pt>
                <c:pt idx="1">
                  <c:v>78.117123582473184</c:v>
                </c:pt>
                <c:pt idx="2">
                  <c:v>78.117123582473184</c:v>
                </c:pt>
                <c:pt idx="3">
                  <c:v>78.117123582473184</c:v>
                </c:pt>
                <c:pt idx="4">
                  <c:v>78.117123582473184</c:v>
                </c:pt>
                <c:pt idx="5">
                  <c:v>78.117123582473184</c:v>
                </c:pt>
                <c:pt idx="6">
                  <c:v>78.117123582473184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E-469F-988F-08683F5A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96080"/>
        <c:axId val="309789360"/>
      </c:lineChart>
      <c:catAx>
        <c:axId val="110830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08304223"/>
        <c:crosses val="autoZero"/>
        <c:auto val="1"/>
        <c:lblAlgn val="ctr"/>
        <c:lblOffset val="100"/>
        <c:noMultiLvlLbl val="0"/>
      </c:catAx>
      <c:valAx>
        <c:axId val="110830422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08302303"/>
        <c:crosses val="autoZero"/>
        <c:crossBetween val="between"/>
      </c:valAx>
      <c:valAx>
        <c:axId val="309789360"/>
        <c:scaling>
          <c:orientation val="minMax"/>
        </c:scaling>
        <c:delete val="1"/>
        <c:axPos val="r"/>
        <c:numFmt formatCode="#,##0" sourceLinked="0"/>
        <c:majorTickMark val="none"/>
        <c:minorTickMark val="none"/>
        <c:tickLblPos val="nextTo"/>
        <c:crossAx val="309796080"/>
        <c:crosses val="max"/>
        <c:crossBetween val="between"/>
      </c:valAx>
      <c:catAx>
        <c:axId val="30979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309789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316017316017316E-2"/>
          <c:y val="4.5749219610663333E-2"/>
          <c:w val="0.96536796536796532"/>
          <c:h val="0.7909968024668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Fig.25!$B$21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Fig.25!$A$22:$A$28</c:f>
              <c:strCache>
                <c:ptCount val="7"/>
                <c:pt idx="0">
                  <c:v>Cocção</c:v>
                </c:pt>
                <c:pt idx="1">
                  <c:v>Aquecimento de água</c:v>
                </c:pt>
                <c:pt idx="2">
                  <c:v>Refrigeração de alimentos</c:v>
                </c:pt>
                <c:pt idx="3">
                  <c:v>Refrigeração de ambiente</c:v>
                </c:pt>
                <c:pt idx="4">
                  <c:v>Iluminação</c:v>
                </c:pt>
                <c:pt idx="5">
                  <c:v>TV</c:v>
                </c:pt>
                <c:pt idx="6">
                  <c:v>Máquina de lavar</c:v>
                </c:pt>
              </c:strCache>
            </c:strRef>
          </c:cat>
          <c:val>
            <c:numRef>
              <c:f>Fig.25!$B$22:$B$28</c:f>
              <c:numCache>
                <c:formatCode>0%</c:formatCode>
                <c:ptCount val="7"/>
                <c:pt idx="0">
                  <c:v>0.67636855932458539</c:v>
                </c:pt>
                <c:pt idx="1">
                  <c:v>0.10986982455859816</c:v>
                </c:pt>
                <c:pt idx="2">
                  <c:v>9.8302511367040921E-2</c:v>
                </c:pt>
                <c:pt idx="3">
                  <c:v>5.7884506672543912E-2</c:v>
                </c:pt>
                <c:pt idx="4">
                  <c:v>3.6389093862028855E-2</c:v>
                </c:pt>
                <c:pt idx="5">
                  <c:v>1.7068349990565404E-2</c:v>
                </c:pt>
                <c:pt idx="6">
                  <c:v>4.1171542246373604E-3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2-45D2-A66E-48D058CA125B}"/>
            </c:ext>
          </c:extLst>
        </c:ser>
        <c:ser>
          <c:idx val="19"/>
          <c:order val="1"/>
          <c:tx>
            <c:strRef>
              <c:f>Fig.25!$U$21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Fig.25!$A$22:$A$28</c:f>
              <c:strCache>
                <c:ptCount val="7"/>
                <c:pt idx="0">
                  <c:v>Cocção</c:v>
                </c:pt>
                <c:pt idx="1">
                  <c:v>Aquecimento de água</c:v>
                </c:pt>
                <c:pt idx="2">
                  <c:v>Refrigeração de alimentos</c:v>
                </c:pt>
                <c:pt idx="3">
                  <c:v>Refrigeração de ambiente</c:v>
                </c:pt>
                <c:pt idx="4">
                  <c:v>Iluminação</c:v>
                </c:pt>
                <c:pt idx="5">
                  <c:v>TV</c:v>
                </c:pt>
                <c:pt idx="6">
                  <c:v>Máquina de lavar</c:v>
                </c:pt>
              </c:strCache>
            </c:strRef>
          </c:cat>
          <c:val>
            <c:numRef>
              <c:f>Fig.25!$U$22:$U$28</c:f>
              <c:numCache>
                <c:formatCode>0%</c:formatCode>
                <c:ptCount val="7"/>
                <c:pt idx="0">
                  <c:v>0.55006725625557829</c:v>
                </c:pt>
                <c:pt idx="1">
                  <c:v>0.1351010038962121</c:v>
                </c:pt>
                <c:pt idx="2">
                  <c:v>0.13845846452333993</c:v>
                </c:pt>
                <c:pt idx="3">
                  <c:v>0.11891389445459538</c:v>
                </c:pt>
                <c:pt idx="4">
                  <c:v>2.0730016030408697E-2</c:v>
                </c:pt>
                <c:pt idx="5">
                  <c:v>2.4018970446999001E-2</c:v>
                </c:pt>
                <c:pt idx="6">
                  <c:v>1.2710394392866701E-2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2-45D2-A66E-48D058CA12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8302303"/>
        <c:axId val="1108304223"/>
      </c:barChart>
      <c:catAx>
        <c:axId val="110830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08304223"/>
        <c:crosses val="autoZero"/>
        <c:auto val="1"/>
        <c:lblAlgn val="ctr"/>
        <c:lblOffset val="100"/>
        <c:noMultiLvlLbl val="0"/>
      </c:catAx>
      <c:valAx>
        <c:axId val="11083042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0830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37314343971466"/>
          <c:y val="9.3170858056900632E-2"/>
          <c:w val="0.17319817899639542"/>
          <c:h val="7.798902620886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Fig.26!$A$30</c:f>
              <c:strCache>
                <c:ptCount val="1"/>
                <c:pt idx="0">
                  <c:v>Gás Natural + GLP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Fig.26!$B$29:$C$29</c:f>
              <c:numCache>
                <c:formatCode>General</c:formatCode>
                <c:ptCount val="2"/>
                <c:pt idx="0">
                  <c:v>2005</c:v>
                </c:pt>
                <c:pt idx="1">
                  <c:v>2024</c:v>
                </c:pt>
              </c:numCache>
            </c:numRef>
          </c:cat>
          <c:val>
            <c:numRef>
              <c:f>Fig.26!$B$30:$C$30</c:f>
              <c:numCache>
                <c:formatCode>0%</c:formatCode>
                <c:ptCount val="2"/>
                <c:pt idx="0">
                  <c:v>0.37367261168778937</c:v>
                </c:pt>
                <c:pt idx="1">
                  <c:v>0.4100295933635309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A-4759-B82E-F3A08E5E1860}"/>
            </c:ext>
          </c:extLst>
        </c:ser>
        <c:ser>
          <c:idx val="1"/>
          <c:order val="1"/>
          <c:tx>
            <c:strRef>
              <c:f>Fig.26!$A$31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Fig.26!$B$29:$C$29</c:f>
              <c:numCache>
                <c:formatCode>General</c:formatCode>
                <c:ptCount val="2"/>
                <c:pt idx="0">
                  <c:v>2005</c:v>
                </c:pt>
                <c:pt idx="1">
                  <c:v>2024</c:v>
                </c:pt>
              </c:numCache>
            </c:numRef>
          </c:cat>
          <c:val>
            <c:numRef>
              <c:f>Fig.26!$B$31:$C$31</c:f>
              <c:numCache>
                <c:formatCode>0%</c:formatCode>
                <c:ptCount val="2"/>
                <c:pt idx="0">
                  <c:v>4.073665761232385E-3</c:v>
                </c:pt>
                <c:pt idx="1">
                  <c:v>5.0581153737378301E-2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A-4759-B82E-F3A08E5E1860}"/>
            </c:ext>
          </c:extLst>
        </c:ser>
        <c:ser>
          <c:idx val="2"/>
          <c:order val="2"/>
          <c:tx>
            <c:strRef>
              <c:f>Fig.26!$A$32</c:f>
              <c:strCache>
                <c:ptCount val="1"/>
                <c:pt idx="0">
                  <c:v>Biomassa (Lenha + Carvão Vegetal)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Fig.26!$B$29:$C$29</c:f>
              <c:numCache>
                <c:formatCode>General</c:formatCode>
                <c:ptCount val="2"/>
                <c:pt idx="0">
                  <c:v>2005</c:v>
                </c:pt>
                <c:pt idx="1">
                  <c:v>2024</c:v>
                </c:pt>
              </c:numCache>
            </c:numRef>
          </c:cat>
          <c:val>
            <c:numRef>
              <c:f>Fig.26!$B$32:$C$32</c:f>
              <c:numCache>
                <c:formatCode>0%</c:formatCode>
                <c:ptCount val="2"/>
                <c:pt idx="0">
                  <c:v>0.62225372255097822</c:v>
                </c:pt>
                <c:pt idx="1">
                  <c:v>0.53938925289909068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A-4759-B82E-F3A08E5E1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790800"/>
        <c:axId val="309792720"/>
      </c:barChart>
      <c:catAx>
        <c:axId val="309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309792720"/>
        <c:crosses val="autoZero"/>
        <c:auto val="1"/>
        <c:lblAlgn val="ctr"/>
        <c:lblOffset val="100"/>
        <c:noMultiLvlLbl val="0"/>
      </c:catAx>
      <c:valAx>
        <c:axId val="3097927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09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19969969969972E-2"/>
          <c:y val="4.208754208754209E-2"/>
          <c:w val="0.94756006006006011"/>
          <c:h val="0.720652600931770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Fig.27!$A$22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Fig.27!$B$22:$F$22</c:f>
              <c:numCache>
                <c:formatCode>0.0%</c:formatCode>
                <c:ptCount val="5"/>
                <c:pt idx="0">
                  <c:v>0.83103102535526818</c:v>
                </c:pt>
                <c:pt idx="1">
                  <c:v>0.88139876288342101</c:v>
                </c:pt>
                <c:pt idx="2">
                  <c:v>0.91131446483742173</c:v>
                </c:pt>
                <c:pt idx="3">
                  <c:v>0.91181172440943081</c:v>
                </c:pt>
                <c:pt idx="4">
                  <c:v>0.8986366946678922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B-489C-8990-F272FF71F04C}"/>
            </c:ext>
          </c:extLst>
        </c:ser>
        <c:ser>
          <c:idx val="1"/>
          <c:order val="1"/>
          <c:tx>
            <c:strRef>
              <c:f>Fig.27!$A$23</c:f>
              <c:strCache>
                <c:ptCount val="1"/>
                <c:pt idx="0">
                  <c:v>Gás Liquefeito de Petróleo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Fig.27!$B$21:$F$21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Fig.27!$B$23:$F$23</c:f>
              <c:numCache>
                <c:formatCode>0.0%</c:formatCode>
                <c:ptCount val="5"/>
                <c:pt idx="0">
                  <c:v>8.4093058250232347E-2</c:v>
                </c:pt>
                <c:pt idx="1">
                  <c:v>6.5184144279943748E-2</c:v>
                </c:pt>
                <c:pt idx="2">
                  <c:v>5.1296336447841442E-2</c:v>
                </c:pt>
                <c:pt idx="3">
                  <c:v>4.9801147584432777E-2</c:v>
                </c:pt>
                <c:pt idx="4">
                  <c:v>5.9976908847283447E-2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B-489C-8990-F272FF71F04C}"/>
            </c:ext>
          </c:extLst>
        </c:ser>
        <c:ser>
          <c:idx val="2"/>
          <c:order val="2"/>
          <c:tx>
            <c:strRef>
              <c:f>Fig.27!$A$24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Fig.27!$B$21:$F$21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Fig.27!$B$24:$F$24</c:f>
              <c:numCache>
                <c:formatCode>0.0%</c:formatCode>
                <c:ptCount val="5"/>
                <c:pt idx="0">
                  <c:v>1.9741731589360247E-2</c:v>
                </c:pt>
                <c:pt idx="1">
                  <c:v>2.6823358528875285E-3</c:v>
                </c:pt>
                <c:pt idx="2">
                  <c:v>2.8221730803781597E-3</c:v>
                </c:pt>
                <c:pt idx="3">
                  <c:v>1.4038516706226703E-3</c:v>
                </c:pt>
                <c:pt idx="4">
                  <c:v>1.7144281844508273E-3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B-489C-8990-F272FF71F04C}"/>
            </c:ext>
          </c:extLst>
        </c:ser>
        <c:ser>
          <c:idx val="3"/>
          <c:order val="3"/>
          <c:tx>
            <c:strRef>
              <c:f>Fig.27!$A$25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Fig.27!$B$21:$F$21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Fig.27!$B$25:$F$25</c:f>
              <c:numCache>
                <c:formatCode>0.0%</c:formatCode>
                <c:ptCount val="5"/>
                <c:pt idx="0">
                  <c:v>3.1613883847129896E-2</c:v>
                </c:pt>
                <c:pt idx="1">
                  <c:v>2.5143681426469427E-2</c:v>
                </c:pt>
                <c:pt idx="2">
                  <c:v>1.2373526788190431E-2</c:v>
                </c:pt>
                <c:pt idx="3">
                  <c:v>9.2286694541279905E-3</c:v>
                </c:pt>
                <c:pt idx="4">
                  <c:v>1.1034427726056039E-2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B-489C-8990-F272FF71F04C}"/>
            </c:ext>
          </c:extLst>
        </c:ser>
        <c:ser>
          <c:idx val="4"/>
          <c:order val="4"/>
          <c:tx>
            <c:strRef>
              <c:f>Fig.27!$A$26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Fig.27!$B$21:$F$21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Fig.27!$B$26:$F$26</c:f>
              <c:numCache>
                <c:formatCode>0.0%</c:formatCode>
                <c:ptCount val="5"/>
                <c:pt idx="0">
                  <c:v>3.3520300958009418E-2</c:v>
                </c:pt>
                <c:pt idx="1">
                  <c:v>2.5591075557278211E-2</c:v>
                </c:pt>
                <c:pt idx="2">
                  <c:v>2.2193498846168232E-2</c:v>
                </c:pt>
                <c:pt idx="3">
                  <c:v>2.7754606881385632E-2</c:v>
                </c:pt>
                <c:pt idx="4">
                  <c:v>2.8637540574317482E-2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B-489C-8990-F272FF71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6443023"/>
        <c:axId val="826428623"/>
      </c:barChart>
      <c:catAx>
        <c:axId val="82644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826428623"/>
        <c:crosses val="autoZero"/>
        <c:auto val="1"/>
        <c:lblAlgn val="ctr"/>
        <c:lblOffset val="100"/>
        <c:noMultiLvlLbl val="0"/>
      </c:catAx>
      <c:valAx>
        <c:axId val="826428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644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60434697728905"/>
          <c:w val="0.98285593349151412"/>
          <c:h val="0.11243881188405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2339152676797E-2"/>
          <c:y val="5.2082818792295274E-2"/>
          <c:w val="0.78389760560446264"/>
          <c:h val="0.84346702760044456"/>
        </c:manualLayout>
      </c:layout>
      <c:lineChart>
        <c:grouping val="standard"/>
        <c:varyColors val="0"/>
        <c:ser>
          <c:idx val="3"/>
          <c:order val="0"/>
          <c:tx>
            <c:strRef>
              <c:f>Fig.28!$A$22</c:f>
              <c:strCache>
                <c:ptCount val="1"/>
                <c:pt idx="0">
                  <c:v>Consumo de Eletricidade (TWh)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Fig.28!$B$21:$T$21</c:f>
              <c:numCache>
                <c:formatCode>0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Fig.28!$B$22:$T$22</c:f>
              <c:numCache>
                <c:formatCode>#,##0_ ;\-#,##0\ </c:formatCode>
                <c:ptCount val="19"/>
                <c:pt idx="0">
                  <c:v>55222</c:v>
                </c:pt>
                <c:pt idx="1">
                  <c:v>58535.028963999997</c:v>
                </c:pt>
                <c:pt idx="2">
                  <c:v>62495.428662999992</c:v>
                </c:pt>
                <c:pt idx="3">
                  <c:v>65981.321073400002</c:v>
                </c:pt>
                <c:pt idx="4">
                  <c:v>69717.553221493785</c:v>
                </c:pt>
                <c:pt idx="5">
                  <c:v>74055.758506547412</c:v>
                </c:pt>
                <c:pt idx="6">
                  <c:v>79796.534753181477</c:v>
                </c:pt>
                <c:pt idx="7">
                  <c:v>84396.838928531055</c:v>
                </c:pt>
                <c:pt idx="8">
                  <c:v>90639.906603931871</c:v>
                </c:pt>
                <c:pt idx="9">
                  <c:v>91444.36657551174</c:v>
                </c:pt>
                <c:pt idx="10">
                  <c:v>88906.140943093371</c:v>
                </c:pt>
                <c:pt idx="11">
                  <c:v>90198.248134733716</c:v>
                </c:pt>
                <c:pt idx="12">
                  <c:v>90618.356742708769</c:v>
                </c:pt>
                <c:pt idx="13">
                  <c:v>94640.555566166164</c:v>
                </c:pt>
                <c:pt idx="14">
                  <c:v>84788.059653306205</c:v>
                </c:pt>
                <c:pt idx="15">
                  <c:v>90336.89174838594</c:v>
                </c:pt>
                <c:pt idx="16">
                  <c:v>97082.770414933024</c:v>
                </c:pt>
                <c:pt idx="17">
                  <c:v>103870.50336766389</c:v>
                </c:pt>
                <c:pt idx="18">
                  <c:v>111541.63341829977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19152"/>
        <c:axId val="-1487932752"/>
      </c:lineChart>
      <c:lineChart>
        <c:grouping val="standard"/>
        <c:varyColors val="0"/>
        <c:ser>
          <c:idx val="0"/>
          <c:order val="1"/>
          <c:tx>
            <c:strRef>
              <c:f>Fig.28!$A$23</c:f>
              <c:strCache>
                <c:ptCount val="1"/>
                <c:pt idx="0">
                  <c:v>Área (milhões m²)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1F4E79"/>
                </a:solidFill>
              </a:ln>
              <a:effectLst/>
            </c:spPr>
          </c:marker>
          <c:cat>
            <c:numRef>
              <c:f>Fig.28!$B$21:$T$21</c:f>
              <c:numCache>
                <c:formatCode>0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Fig.28!$B$23:$T$23</c:f>
              <c:numCache>
                <c:formatCode>#,##0_ ;\-#,##0\ </c:formatCode>
                <c:ptCount val="19"/>
                <c:pt idx="0">
                  <c:v>1765.2088614237298</c:v>
                </c:pt>
                <c:pt idx="1">
                  <c:v>1803.2195632999501</c:v>
                </c:pt>
                <c:pt idx="2">
                  <c:v>1857.4083490398673</c:v>
                </c:pt>
                <c:pt idx="3">
                  <c:v>1934.3448453488729</c:v>
                </c:pt>
                <c:pt idx="4">
                  <c:v>2000.5289542580208</c:v>
                </c:pt>
                <c:pt idx="5">
                  <c:v>2117.6740298227851</c:v>
                </c:pt>
                <c:pt idx="6">
                  <c:v>2213.668321946519</c:v>
                </c:pt>
                <c:pt idx="7">
                  <c:v>2325.6449422516885</c:v>
                </c:pt>
                <c:pt idx="8">
                  <c:v>2420.4577508098678</c:v>
                </c:pt>
                <c:pt idx="9">
                  <c:v>2506.0669695835336</c:v>
                </c:pt>
                <c:pt idx="10">
                  <c:v>2565.262535815647</c:v>
                </c:pt>
                <c:pt idx="11">
                  <c:v>2629.9268059011029</c:v>
                </c:pt>
                <c:pt idx="12">
                  <c:v>2702.8349115576571</c:v>
                </c:pt>
                <c:pt idx="13">
                  <c:v>2797.809900453623</c:v>
                </c:pt>
                <c:pt idx="14">
                  <c:v>2831.7320423641595</c:v>
                </c:pt>
                <c:pt idx="15">
                  <c:v>2846.2451034096857</c:v>
                </c:pt>
                <c:pt idx="16">
                  <c:v>2914.1299545316056</c:v>
                </c:pt>
                <c:pt idx="17">
                  <c:v>2998.1674180286723</c:v>
                </c:pt>
                <c:pt idx="18">
                  <c:v>3022.4353187544616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2416"/>
        <c:axId val="-1487931664"/>
      </c:lineChart>
      <c:dateAx>
        <c:axId val="-1487919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32752"/>
        <c:crosses val="autoZero"/>
        <c:auto val="0"/>
        <c:lblOffset val="100"/>
        <c:baseTimeUnit val="days"/>
        <c:majorUnit val="2"/>
        <c:majorTimeUnit val="days"/>
        <c:minorUnit val="2"/>
      </c:dateAx>
      <c:valAx>
        <c:axId val="-1487932752"/>
        <c:scaling>
          <c:orientation val="minMax"/>
          <c:max val="120000"/>
          <c:min val="3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Eletricidade  (TWh)</a:t>
                </a:r>
              </a:p>
            </c:rich>
          </c:tx>
          <c:layout>
            <c:manualLayout>
              <c:xMode val="edge"/>
              <c:yMode val="edge"/>
              <c:x val="9.2849604836461441E-3"/>
              <c:y val="0.2949941117300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 dirty="0" err="1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19152"/>
        <c:crosses val="autoZero"/>
        <c:crossBetween val="between"/>
        <c:dispUnits>
          <c:builtInUnit val="thousands"/>
        </c:dispUnits>
      </c:valAx>
      <c:valAx>
        <c:axId val="-1487931664"/>
        <c:scaling>
          <c:orientation val="minMax"/>
          <c:max val="4000"/>
          <c:min val="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Área (milhões de m²)</a:t>
                </a:r>
              </a:p>
            </c:rich>
          </c:tx>
          <c:layout>
            <c:manualLayout>
              <c:xMode val="edge"/>
              <c:yMode val="edge"/>
              <c:x val="0.95752791461412146"/>
              <c:y val="0.287328355933176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 dirty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22416"/>
        <c:crosses val="max"/>
        <c:crossBetween val="between"/>
        <c:majorUnit val="500"/>
      </c:valAx>
      <c:catAx>
        <c:axId val="-148792241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3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126267304822191E-2"/>
          <c:y val="6.7187563093074901E-2"/>
          <c:w val="0.61683571665913817"/>
          <c:h val="0.788178881485968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Fig.3!$A$22</c:f>
              <c:strCache>
                <c:ptCount val="1"/>
                <c:pt idx="0">
                  <c:v>Petróleo e derivados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Fig.3!$B$22:$F$22</c:f>
              <c:numCache>
                <c:formatCode>0.0%</c:formatCode>
                <c:ptCount val="5"/>
                <c:pt idx="0">
                  <c:v>0.45631200579687886</c:v>
                </c:pt>
                <c:pt idx="1">
                  <c:v>0.37806514420374282</c:v>
                </c:pt>
                <c:pt idx="2">
                  <c:v>0.37151000672008444</c:v>
                </c:pt>
                <c:pt idx="3">
                  <c:v>0.3289890481005977</c:v>
                </c:pt>
                <c:pt idx="4">
                  <c:v>0.34033875152726772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B-49A6-9945-FB3FBD483B77}"/>
            </c:ext>
          </c:extLst>
        </c:ser>
        <c:ser>
          <c:idx val="1"/>
          <c:order val="1"/>
          <c:tx>
            <c:strRef>
              <c:f>Fig.3!$A$23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Fig.3!$B$23:$F$23</c:f>
              <c:numCache>
                <c:formatCode>0.0%</c:formatCode>
                <c:ptCount val="5"/>
                <c:pt idx="0">
                  <c:v>5.3949092640504827E-2</c:v>
                </c:pt>
                <c:pt idx="1">
                  <c:v>0.10234810866407268</c:v>
                </c:pt>
                <c:pt idx="2">
                  <c:v>0.13638688925377238</c:v>
                </c:pt>
                <c:pt idx="3">
                  <c:v>0.11683048771791139</c:v>
                </c:pt>
                <c:pt idx="4">
                  <c:v>9.6182657135568575E-2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B-49A6-9945-FB3FBD483B77}"/>
            </c:ext>
          </c:extLst>
        </c:ser>
        <c:ser>
          <c:idx val="2"/>
          <c:order val="2"/>
          <c:tx>
            <c:strRef>
              <c:f>Fig.3!$A$24</c:f>
              <c:strCache>
                <c:ptCount val="1"/>
                <c:pt idx="0">
                  <c:v>Carvão mineral e coque de carvão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Fig.3!$B$24:$F$24</c:f>
              <c:numCache>
                <c:formatCode>0.0%</c:formatCode>
                <c:ptCount val="5"/>
                <c:pt idx="0">
                  <c:v>6.8307883834255789E-2</c:v>
                </c:pt>
                <c:pt idx="1">
                  <c:v>5.3757450559077692E-2</c:v>
                </c:pt>
                <c:pt idx="2">
                  <c:v>5.8672361864392591E-2</c:v>
                </c:pt>
                <c:pt idx="3">
                  <c:v>4.8201145295186668E-2</c:v>
                </c:pt>
                <c:pt idx="4">
                  <c:v>4.4817140744223341E-2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B-49A6-9945-FB3FBD483B77}"/>
            </c:ext>
          </c:extLst>
        </c:ser>
        <c:ser>
          <c:idx val="3"/>
          <c:order val="3"/>
          <c:tx>
            <c:strRef>
              <c:f>Fig.3!$A$25</c:f>
              <c:strCache>
                <c:ptCount val="1"/>
                <c:pt idx="0">
                  <c:v>Urânio (U₃O₈) / Outr. Não Ren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Fig.3!$B$25:$F$25</c:f>
              <c:numCache>
                <c:formatCode>0.0%</c:formatCode>
                <c:ptCount val="5"/>
                <c:pt idx="0">
                  <c:v>1.4646569644193743E-2</c:v>
                </c:pt>
                <c:pt idx="1">
                  <c:v>1.8332227699515934E-2</c:v>
                </c:pt>
                <c:pt idx="2">
                  <c:v>1.8913043029094009E-2</c:v>
                </c:pt>
                <c:pt idx="3">
                  <c:v>1.9221365768858974E-2</c:v>
                </c:pt>
                <c:pt idx="4">
                  <c:v>1.8609695101556075E-2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6B-49A6-9945-FB3FBD483B77}"/>
            </c:ext>
          </c:extLst>
        </c:ser>
        <c:ser>
          <c:idx val="4"/>
          <c:order val="4"/>
          <c:tx>
            <c:strRef>
              <c:f>Fig.3!$A$26</c:f>
              <c:strCache>
                <c:ptCount val="1"/>
                <c:pt idx="0">
                  <c:v>Hidráulica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Fig.3!$B$26:$F$26</c:f>
              <c:numCache>
                <c:formatCode>0.0%</c:formatCode>
                <c:ptCount val="5"/>
                <c:pt idx="0">
                  <c:v>0.15777112826279713</c:v>
                </c:pt>
                <c:pt idx="1">
                  <c:v>0.1399900391078602</c:v>
                </c:pt>
                <c:pt idx="2">
                  <c:v>0.11284341928951504</c:v>
                </c:pt>
                <c:pt idx="3">
                  <c:v>0.12508731403550488</c:v>
                </c:pt>
                <c:pt idx="4">
                  <c:v>0.11575254216015309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6B-49A6-9945-FB3FBD483B77}"/>
            </c:ext>
          </c:extLst>
        </c:ser>
        <c:ser>
          <c:idx val="5"/>
          <c:order val="5"/>
          <c:tx>
            <c:strRef>
              <c:f>Fig.3!$A$27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Fig.3!$B$27:$F$27</c:f>
              <c:numCache>
                <c:formatCode>0.0%</c:formatCode>
                <c:ptCount val="5"/>
                <c:pt idx="0">
                  <c:v>0.12130586622243959</c:v>
                </c:pt>
                <c:pt idx="1">
                  <c:v>9.6633085393563189E-2</c:v>
                </c:pt>
                <c:pt idx="2">
                  <c:v>8.3471846054119711E-2</c:v>
                </c:pt>
                <c:pt idx="3">
                  <c:v>9.1383186971411443E-2</c:v>
                </c:pt>
                <c:pt idx="4">
                  <c:v>8.5008745881440806E-2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6B-49A6-9945-FB3FBD483B77}"/>
            </c:ext>
          </c:extLst>
        </c:ser>
        <c:ser>
          <c:idx val="6"/>
          <c:order val="6"/>
          <c:tx>
            <c:strRef>
              <c:f>Fig.3!$A$28</c:f>
              <c:strCache>
                <c:ptCount val="1"/>
                <c:pt idx="0">
                  <c:v>Produtos da cana-de-açúcar / Outr. Ren</c:v>
                </c:pt>
              </c:strCache>
            </c:strRef>
          </c:tx>
          <c:spPr>
            <a:solidFill>
              <a:srgbClr val="255E9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Fig.3!$B$28:$F$28</c:f>
              <c:numCache>
                <c:formatCode>0.0%</c:formatCode>
                <c:ptCount val="5"/>
                <c:pt idx="0">
                  <c:v>0.12770745359893018</c:v>
                </c:pt>
                <c:pt idx="1">
                  <c:v>0.21087394437216758</c:v>
                </c:pt>
                <c:pt idx="2">
                  <c:v>0.21820243378902193</c:v>
                </c:pt>
                <c:pt idx="3">
                  <c:v>0.27028745211052885</c:v>
                </c:pt>
                <c:pt idx="4">
                  <c:v>0.29929046744979049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6B-49A6-9945-FB3FBD48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173977232"/>
        <c:axId val="1173985936"/>
      </c:barChart>
      <c:catAx>
        <c:axId val="11739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5936"/>
        <c:crosses val="autoZero"/>
        <c:auto val="1"/>
        <c:lblAlgn val="ctr"/>
        <c:lblOffset val="100"/>
        <c:noMultiLvlLbl val="0"/>
      </c:catAx>
      <c:valAx>
        <c:axId val="1173985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46547781210893"/>
          <c:y val="6.304686273190209E-2"/>
          <c:w val="0.33495077463566081"/>
          <c:h val="0.80975031967157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90820472550529E-2"/>
          <c:y val="5.8686334848786118E-2"/>
          <c:w val="0.83154599607915369"/>
          <c:h val="0.82970329675097143"/>
        </c:manualLayout>
      </c:layout>
      <c:lineChart>
        <c:grouping val="standard"/>
        <c:varyColors val="0"/>
        <c:ser>
          <c:idx val="3"/>
          <c:order val="0"/>
          <c:tx>
            <c:strRef>
              <c:f>Fig.29!$A$22</c:f>
              <c:strCache>
                <c:ptCount val="1"/>
                <c:pt idx="0">
                  <c:v>kWh/m²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Fig.29!$B$21:$T$21</c:f>
              <c:numCache>
                <c:formatCode>0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Fig.29!$B$22:$T$22</c:f>
              <c:numCache>
                <c:formatCode>#,##0.0_ ;\-#,##0.0\ </c:formatCode>
                <c:ptCount val="19"/>
                <c:pt idx="0">
                  <c:v>35.659190187607003</c:v>
                </c:pt>
                <c:pt idx="1">
                  <c:v>36.822914155026766</c:v>
                </c:pt>
                <c:pt idx="2">
                  <c:v>37.933088816800016</c:v>
                </c:pt>
                <c:pt idx="3">
                  <c:v>38.053867405678517</c:v>
                </c:pt>
                <c:pt idx="4">
                  <c:v>39.198621933604791</c:v>
                </c:pt>
                <c:pt idx="5">
                  <c:v>39.07459358512628</c:v>
                </c:pt>
                <c:pt idx="6">
                  <c:v>40.723062314564231</c:v>
                </c:pt>
                <c:pt idx="7">
                  <c:v>40.536546000379673</c:v>
                </c:pt>
                <c:pt idx="8">
                  <c:v>41.789096946976024</c:v>
                </c:pt>
                <c:pt idx="9">
                  <c:v>40.908718470866127</c:v>
                </c:pt>
                <c:pt idx="10">
                  <c:v>38.817537322175397</c:v>
                </c:pt>
                <c:pt idx="11">
                  <c:v>38.11866236718933</c:v>
                </c:pt>
                <c:pt idx="12">
                  <c:v>37.829648552851296</c:v>
                </c:pt>
                <c:pt idx="13">
                  <c:v>38.573798870249504</c:v>
                </c:pt>
                <c:pt idx="14">
                  <c:v>33.702576780089998</c:v>
                </c:pt>
                <c:pt idx="15">
                  <c:v>35.554690131858607</c:v>
                </c:pt>
                <c:pt idx="16">
                  <c:v>37.420586130165283</c:v>
                </c:pt>
                <c:pt idx="17">
                  <c:v>39.011290260020232</c:v>
                </c:pt>
                <c:pt idx="18">
                  <c:v>41.669624715514495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34384"/>
        <c:axId val="-1487921872"/>
      </c:lineChart>
      <c:lineChart>
        <c:grouping val="standard"/>
        <c:varyColors val="0"/>
        <c:ser>
          <c:idx val="0"/>
          <c:order val="1"/>
          <c:tx>
            <c:strRef>
              <c:f>Fig.29!$A$23</c:f>
              <c:strCache>
                <c:ptCount val="1"/>
                <c:pt idx="0">
                  <c:v>tep/m²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8575">
                <a:solidFill>
                  <a:srgbClr val="185479"/>
                </a:solidFill>
              </a:ln>
              <a:effectLst/>
            </c:spPr>
          </c:marker>
          <c:cat>
            <c:numRef>
              <c:f>Fig.29!$B$21:$T$21</c:f>
              <c:numCache>
                <c:formatCode>0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Fig.29!$B$23:$T$23</c:f>
              <c:numCache>
                <c:formatCode>#,##0.0_ ;\-#,##0.0\ </c:formatCode>
                <c:ptCount val="19"/>
                <c:pt idx="0">
                  <c:v>3.8636318721380691</c:v>
                </c:pt>
                <c:pt idx="1">
                  <c:v>3.979871673476655</c:v>
                </c:pt>
                <c:pt idx="2">
                  <c:v>4.006526232471276</c:v>
                </c:pt>
                <c:pt idx="3">
                  <c:v>3.8915698313850253</c:v>
                </c:pt>
                <c:pt idx="4">
                  <c:v>3.9312663787969204</c:v>
                </c:pt>
                <c:pt idx="5">
                  <c:v>3.9323023217891615</c:v>
                </c:pt>
                <c:pt idx="6">
                  <c:v>4.0316969747124469</c:v>
                </c:pt>
                <c:pt idx="7">
                  <c:v>3.974347205112938</c:v>
                </c:pt>
                <c:pt idx="8">
                  <c:v>4.0785511606513385</c:v>
                </c:pt>
                <c:pt idx="9">
                  <c:v>3.9479225538119507</c:v>
                </c:pt>
                <c:pt idx="10">
                  <c:v>3.7626877249367485</c:v>
                </c:pt>
                <c:pt idx="11">
                  <c:v>3.6848545855309531</c:v>
                </c:pt>
                <c:pt idx="12">
                  <c:v>3.658098312256171</c:v>
                </c:pt>
                <c:pt idx="13">
                  <c:v>3.6669078234277768</c:v>
                </c:pt>
                <c:pt idx="14">
                  <c:v>3.2096855343574004</c:v>
                </c:pt>
                <c:pt idx="15">
                  <c:v>3.4051648839701518</c:v>
                </c:pt>
                <c:pt idx="16">
                  <c:v>3.5782773770144982</c:v>
                </c:pt>
                <c:pt idx="17">
                  <c:v>3.7596316118102622</c:v>
                </c:pt>
                <c:pt idx="18">
                  <c:v>4.0058751733984046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0240"/>
        <c:axId val="-1487920784"/>
      </c:lineChart>
      <c:catAx>
        <c:axId val="-1487934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21872"/>
        <c:crosses val="autoZero"/>
        <c:auto val="1"/>
        <c:lblAlgn val="ctr"/>
        <c:lblOffset val="100"/>
        <c:noMultiLvlLbl val="0"/>
      </c:catAx>
      <c:valAx>
        <c:axId val="-1487921872"/>
        <c:scaling>
          <c:orientation val="minMax"/>
          <c:max val="50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kWh/m²</a:t>
                </a:r>
              </a:p>
            </c:rich>
          </c:tx>
          <c:layout>
            <c:manualLayout>
              <c:xMode val="edge"/>
              <c:yMode val="edge"/>
              <c:x val="4.9504860419310667E-3"/>
              <c:y val="0.38034953703703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 dirty="0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_ ;\-#,##0.0\ 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34384"/>
        <c:crosses val="autoZero"/>
        <c:crossBetween val="between"/>
      </c:valAx>
      <c:valAx>
        <c:axId val="-1487920784"/>
        <c:scaling>
          <c:orientation val="minMax"/>
          <c:max val="5"/>
          <c:min val="2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tep/m²</a:t>
                </a:r>
              </a:p>
            </c:rich>
          </c:tx>
          <c:layout>
            <c:manualLayout>
              <c:xMode val="edge"/>
              <c:yMode val="edge"/>
              <c:x val="0.96580757561284047"/>
              <c:y val="0.3975542328042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 dirty="0" err="1">
                  <a:solidFill>
                    <a:schemeClr val="tx1">
                      <a:lumMod val="85000"/>
                      <a:lumOff val="1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487920240"/>
        <c:crosses val="max"/>
        <c:crossBetween val="between"/>
      </c:valAx>
      <c:catAx>
        <c:axId val="-14879202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2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4316334375016"/>
          <c:y val="7.1157407407407405E-2"/>
          <c:w val="7.751124439089134E-2"/>
          <c:h val="0.17576869907064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Fig.30!$A$34</c:f>
              <c:strCache>
                <c:ptCount val="1"/>
                <c:pt idx="0">
                  <c:v>Atacado e Comércio Varejista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Fig.30!$B$34:$F$34</c:f>
              <c:numCache>
                <c:formatCode>0%</c:formatCode>
                <c:ptCount val="5"/>
                <c:pt idx="0">
                  <c:v>0</c:v>
                </c:pt>
                <c:pt idx="1">
                  <c:v>0.22384208780233852</c:v>
                </c:pt>
                <c:pt idx="2">
                  <c:v>0.21595419514884404</c:v>
                </c:pt>
                <c:pt idx="3">
                  <c:v>0.19132912419976872</c:v>
                </c:pt>
                <c:pt idx="4">
                  <c:v>0.18244290016017847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E-4590-832D-4B7BD4A0DE87}"/>
            </c:ext>
          </c:extLst>
        </c:ser>
        <c:ser>
          <c:idx val="1"/>
          <c:order val="1"/>
          <c:tx>
            <c:strRef>
              <c:f>Fig.30!$A$35</c:f>
              <c:strCache>
                <c:ptCount val="1"/>
                <c:pt idx="0">
                  <c:v>Hotéis e Restaurantes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Fig.30!$B$35:$F$35</c:f>
              <c:numCache>
                <c:formatCode>0%</c:formatCode>
                <c:ptCount val="5"/>
                <c:pt idx="0">
                  <c:v>0</c:v>
                </c:pt>
                <c:pt idx="1">
                  <c:v>0.17668356461603482</c:v>
                </c:pt>
                <c:pt idx="2">
                  <c:v>0.16984437645412348</c:v>
                </c:pt>
                <c:pt idx="3">
                  <c:v>0.14258165967337294</c:v>
                </c:pt>
                <c:pt idx="4">
                  <c:v>0.14169238063743467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E-4590-832D-4B7BD4A0DE87}"/>
            </c:ext>
          </c:extLst>
        </c:ser>
        <c:ser>
          <c:idx val="2"/>
          <c:order val="2"/>
          <c:tx>
            <c:strRef>
              <c:f>Fig.30!$A$36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5B9BD5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Fig.30!$B$36:$F$36</c:f>
              <c:numCache>
                <c:formatCode>0%</c:formatCode>
                <c:ptCount val="5"/>
                <c:pt idx="0">
                  <c:v>0.89655227991413822</c:v>
                </c:pt>
                <c:pt idx="1">
                  <c:v>0.12954047048291786</c:v>
                </c:pt>
                <c:pt idx="2">
                  <c:v>0.14489429338512408</c:v>
                </c:pt>
                <c:pt idx="3">
                  <c:v>0.1466747117181772</c:v>
                </c:pt>
                <c:pt idx="4">
                  <c:v>0.16049410796653998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E-4590-832D-4B7BD4A0DE87}"/>
            </c:ext>
          </c:extLst>
        </c:ser>
        <c:ser>
          <c:idx val="3"/>
          <c:order val="3"/>
          <c:tx>
            <c:strRef>
              <c:f>Fig.30!$A$37</c:f>
              <c:strCache>
                <c:ptCount val="1"/>
                <c:pt idx="0">
                  <c:v>Edifícios Públicos</c:v>
                </c:pt>
              </c:strCache>
            </c:strRef>
          </c:tx>
          <c:spPr>
            <a:solidFill>
              <a:srgbClr val="70AD47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Fig.30!$B$37:$F$37</c:f>
              <c:numCache>
                <c:formatCode>0%</c:formatCode>
                <c:ptCount val="5"/>
                <c:pt idx="0">
                  <c:v>0</c:v>
                </c:pt>
                <c:pt idx="1">
                  <c:v>9.4224600594846969E-2</c:v>
                </c:pt>
                <c:pt idx="2">
                  <c:v>0.10040958351449079</c:v>
                </c:pt>
                <c:pt idx="3">
                  <c:v>9.103429346801678E-2</c:v>
                </c:pt>
                <c:pt idx="4">
                  <c:v>4.416907037912654E-2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E-4590-832D-4B7BD4A0DE87}"/>
            </c:ext>
          </c:extLst>
        </c:ser>
        <c:ser>
          <c:idx val="4"/>
          <c:order val="4"/>
          <c:tx>
            <c:strRef>
              <c:f>Fig.30!$A$38</c:f>
              <c:strCache>
                <c:ptCount val="1"/>
                <c:pt idx="0">
                  <c:v>Iluminação Pública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Fig.30!$B$38:$F$38</c:f>
              <c:numCache>
                <c:formatCode>0%</c:formatCode>
                <c:ptCount val="5"/>
                <c:pt idx="0">
                  <c:v>0.10344772008586184</c:v>
                </c:pt>
                <c:pt idx="1">
                  <c:v>9.9554066659584148E-2</c:v>
                </c:pt>
                <c:pt idx="2">
                  <c:v>9.9222115413509268E-2</c:v>
                </c:pt>
                <c:pt idx="3">
                  <c:v>0.11234746014883791</c:v>
                </c:pt>
                <c:pt idx="4">
                  <c:v>7.464636145527534E-2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E-4590-832D-4B7BD4A0DE87}"/>
            </c:ext>
          </c:extLst>
        </c:ser>
        <c:ser>
          <c:idx val="5"/>
          <c:order val="5"/>
          <c:tx>
            <c:strRef>
              <c:f>Fig.30!$A$39</c:f>
              <c:strCache>
                <c:ptCount val="1"/>
                <c:pt idx="0">
                  <c:v>Água, Esgoto e Saneamento</c:v>
                </c:pt>
              </c:strCache>
            </c:strRef>
          </c:tx>
          <c:spPr>
            <a:solidFill>
              <a:srgbClr val="9E480E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Fig.30!$B$39:$F$39</c:f>
              <c:numCache>
                <c:formatCode>0%</c:formatCode>
                <c:ptCount val="5"/>
                <c:pt idx="0">
                  <c:v>0</c:v>
                </c:pt>
                <c:pt idx="1">
                  <c:v>9.7980526634124848E-2</c:v>
                </c:pt>
                <c:pt idx="2">
                  <c:v>8.6106382062135195E-2</c:v>
                </c:pt>
                <c:pt idx="3">
                  <c:v>0.10239516313947836</c:v>
                </c:pt>
                <c:pt idx="4">
                  <c:v>8.8669172119236209E-2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E-4590-832D-4B7BD4A0DE87}"/>
            </c:ext>
          </c:extLst>
        </c:ser>
        <c:ser>
          <c:idx val="6"/>
          <c:order val="6"/>
          <c:tx>
            <c:strRef>
              <c:f>Fig.30!$A$40</c:f>
              <c:strCache>
                <c:ptCount val="1"/>
                <c:pt idx="0">
                  <c:v>Escritórios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Fig.30!$B$40:$F$40</c:f>
              <c:numCache>
                <c:formatCode>0%</c:formatCode>
                <c:ptCount val="5"/>
                <c:pt idx="0">
                  <c:v>0</c:v>
                </c:pt>
                <c:pt idx="1">
                  <c:v>7.5852327946704823E-2</c:v>
                </c:pt>
                <c:pt idx="2">
                  <c:v>8.7679245511474255E-2</c:v>
                </c:pt>
                <c:pt idx="3">
                  <c:v>9.7105462259802794E-2</c:v>
                </c:pt>
                <c:pt idx="4">
                  <c:v>0.10959226696617902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9E-4590-832D-4B7BD4A0DE87}"/>
            </c:ext>
          </c:extLst>
        </c:ser>
        <c:ser>
          <c:idx val="7"/>
          <c:order val="7"/>
          <c:tx>
            <c:strRef>
              <c:f>Fig.30!$A$41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9973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Fig.30!$B$41:$F$41</c:f>
              <c:numCache>
                <c:formatCode>0%</c:formatCode>
                <c:ptCount val="5"/>
                <c:pt idx="0">
                  <c:v>0</c:v>
                </c:pt>
                <c:pt idx="1">
                  <c:v>5.9643022794606725E-2</c:v>
                </c:pt>
                <c:pt idx="2">
                  <c:v>6.3257917615449022E-2</c:v>
                </c:pt>
                <c:pt idx="3">
                  <c:v>8.070480738745904E-2</c:v>
                </c:pt>
                <c:pt idx="4">
                  <c:v>0.16941551913276168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9E-4590-832D-4B7BD4A0DE87}"/>
            </c:ext>
          </c:extLst>
        </c:ser>
        <c:ser>
          <c:idx val="8"/>
          <c:order val="8"/>
          <c:tx>
            <c:strRef>
              <c:f>Fig.30!$A$42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rgbClr val="4472C4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Fig.30!$B$33:$F$33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Fig.30!$B$42:$F$42</c:f>
              <c:numCache>
                <c:formatCode>0%</c:formatCode>
                <c:ptCount val="5"/>
                <c:pt idx="0">
                  <c:v>0</c:v>
                </c:pt>
                <c:pt idx="1">
                  <c:v>4.2679332468841466E-2</c:v>
                </c:pt>
                <c:pt idx="2">
                  <c:v>3.2631890894849691E-2</c:v>
                </c:pt>
                <c:pt idx="3">
                  <c:v>3.5827318005086525E-2</c:v>
                </c:pt>
                <c:pt idx="4">
                  <c:v>2.8878221183267955E-2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9E-4590-832D-4B7BD4A0DE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04853023"/>
        <c:axId val="1304856383"/>
      </c:barChart>
      <c:catAx>
        <c:axId val="13048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304856383"/>
        <c:crosses val="autoZero"/>
        <c:auto val="1"/>
        <c:lblAlgn val="ctr"/>
        <c:lblOffset val="100"/>
        <c:noMultiLvlLbl val="0"/>
      </c:catAx>
      <c:valAx>
        <c:axId val="130485638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048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56581828133547"/>
          <c:y val="2.6546369203849517E-2"/>
          <c:w val="0.28000725232621787"/>
          <c:h val="0.81264763779527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7B4-44C8-B92E-16F49E04F2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7B4-44C8-B92E-16F49E04F262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7B4-44C8-B92E-16F49E04F26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7-4F3B-A294-CE57CD5A499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7B4-44C8-B92E-16F49E04F2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7B4-44C8-B92E-16F49E04F262}"/>
              </c:ext>
            </c:extLst>
          </c:dPt>
          <c:dPt>
            <c:idx val="6"/>
            <c:invertIfNegative val="0"/>
            <c:bubble3D val="0"/>
            <c:spPr>
              <a:solidFill>
                <a:srgbClr val="9973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B4-44C8-B92E-16F49E04F262}"/>
              </c:ext>
            </c:extLst>
          </c:dPt>
          <c:dPt>
            <c:idx val="7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B4-44C8-B92E-16F49E04F262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B4-44C8-B92E-16F49E04F262}"/>
              </c:ext>
            </c:extLst>
          </c:dPt>
          <c:dPt>
            <c:idx val="9"/>
            <c:invertIfNegative val="0"/>
            <c:bubble3D val="0"/>
            <c:spPr>
              <a:solidFill>
                <a:srgbClr val="9E480E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4-44C8-B92E-16F49E04F2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07-4F3B-A294-CE57CD5A49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7-4F3B-A294-CE57CD5A49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Fig.31!$A$21:$A$32</c:f>
              <c:strCache>
                <c:ptCount val="12"/>
                <c:pt idx="0">
                  <c:v>Alimenção</c:v>
                </c:pt>
                <c:pt idx="1">
                  <c:v>Beleza e Saúde</c:v>
                </c:pt>
                <c:pt idx="2">
                  <c:v>Casa e Decoração</c:v>
                </c:pt>
                <c:pt idx="3">
                  <c:v>Cultura</c:v>
                </c:pt>
                <c:pt idx="4">
                  <c:v>Eletrodomésticos</c:v>
                </c:pt>
                <c:pt idx="5">
                  <c:v>Eletrônicos</c:v>
                </c:pt>
                <c:pt idx="6">
                  <c:v>Esportes</c:v>
                </c:pt>
                <c:pt idx="7">
                  <c:v>Informática</c:v>
                </c:pt>
                <c:pt idx="8">
                  <c:v>Jogos</c:v>
                </c:pt>
                <c:pt idx="9">
                  <c:v>Moda e Acessório</c:v>
                </c:pt>
                <c:pt idx="10">
                  <c:v>Outras</c:v>
                </c:pt>
                <c:pt idx="11">
                  <c:v>Telefonia</c:v>
                </c:pt>
              </c:strCache>
            </c:strRef>
          </c:cat>
          <c:val>
            <c:numRef>
              <c:f>Fig.31!$B$21:$B$32</c:f>
              <c:numCache>
                <c:formatCode>0.0%</c:formatCode>
                <c:ptCount val="12"/>
                <c:pt idx="0">
                  <c:v>4.4999999999999998E-2</c:v>
                </c:pt>
                <c:pt idx="1">
                  <c:v>6.8400000000000002E-2</c:v>
                </c:pt>
                <c:pt idx="2">
                  <c:v>0.11700000000000001</c:v>
                </c:pt>
                <c:pt idx="3">
                  <c:v>1.4E-2</c:v>
                </c:pt>
                <c:pt idx="4">
                  <c:v>0.19650000000000001</c:v>
                </c:pt>
                <c:pt idx="5">
                  <c:v>0.104</c:v>
                </c:pt>
                <c:pt idx="6">
                  <c:v>4.7500000000000001E-2</c:v>
                </c:pt>
                <c:pt idx="7">
                  <c:v>0.112</c:v>
                </c:pt>
                <c:pt idx="8">
                  <c:v>2.1000000000000001E-2</c:v>
                </c:pt>
                <c:pt idx="9">
                  <c:v>0.104</c:v>
                </c:pt>
                <c:pt idx="10">
                  <c:v>3.9600000000000003E-2</c:v>
                </c:pt>
                <c:pt idx="11">
                  <c:v>0.13100000000000001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7-4F3B-A294-CE57CD5A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0244655"/>
        <c:axId val="1050245615"/>
      </c:barChart>
      <c:catAx>
        <c:axId val="1050244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050245615"/>
        <c:crosses val="autoZero"/>
        <c:auto val="1"/>
        <c:lblAlgn val="ctr"/>
        <c:lblOffset val="100"/>
        <c:noMultiLvlLbl val="0"/>
      </c:catAx>
      <c:valAx>
        <c:axId val="105024561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5024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76038029938377"/>
          <c:y val="6.8616765646465627E-2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Fig.32!$B$21</c:f>
              <c:strCache>
                <c:ptCount val="1"/>
                <c:pt idx="0">
                  <c:v>Total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678E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F-4B34-B3E1-6095E16DEDB5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F-4B34-B3E1-6095E16DEDB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F-4B34-B3E1-6095E16DED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F-4B34-B3E1-6095E16DED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9F-4B34-B3E1-6095E16DEDB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9F-4B34-B3E1-6095E16DEDB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89F-4B34-B3E1-6095E16DEDB5}"/>
                </c:ext>
              </c:extLst>
            </c:dLbl>
            <c:dLbl>
              <c:idx val="2"/>
              <c:layout>
                <c:manualLayout>
                  <c:x val="9.4710944051843118E-2"/>
                  <c:y val="0.109389892014463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F-4B34-B3E1-6095E16DEDB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89F-4B34-B3E1-6095E16DE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Fig.32!$A$22:$A$26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Norte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Fig.32!$B$22:$B$26</c:f>
              <c:numCache>
                <c:formatCode>0%</c:formatCode>
                <c:ptCount val="5"/>
                <c:pt idx="0">
                  <c:v>7.9799999999999996E-2</c:v>
                </c:pt>
                <c:pt idx="1">
                  <c:v>0.1603</c:v>
                </c:pt>
                <c:pt idx="2">
                  <c:v>3.2000000000000001E-2</c:v>
                </c:pt>
                <c:pt idx="3">
                  <c:v>0.55859999999999999</c:v>
                </c:pt>
                <c:pt idx="4">
                  <c:v>0.16930000000000001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9F-4B34-B3E1-6095E16D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8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310480372733115"/>
          <c:y val="0.36920829955079365"/>
          <c:w val="0.22689519627266899"/>
          <c:h val="0.36816008897993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Fig.33!$B$21:$P$21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Fig.33!$B$22:$P$22</c:f>
              <c:numCache>
                <c:formatCode>0.0%</c:formatCode>
                <c:ptCount val="15"/>
                <c:pt idx="0">
                  <c:v>2.6699999999999998E-2</c:v>
                </c:pt>
                <c:pt idx="1">
                  <c:v>2.7999999999999997E-2</c:v>
                </c:pt>
                <c:pt idx="2">
                  <c:v>2.9399999999999999E-2</c:v>
                </c:pt>
                <c:pt idx="3">
                  <c:v>3.2000000000000001E-2</c:v>
                </c:pt>
                <c:pt idx="4">
                  <c:v>3.5200000000000002E-2</c:v>
                </c:pt>
                <c:pt idx="5">
                  <c:v>4.0300000000000002E-2</c:v>
                </c:pt>
                <c:pt idx="6">
                  <c:v>4.2300000000000004E-2</c:v>
                </c:pt>
                <c:pt idx="7">
                  <c:v>4.5899999999999996E-2</c:v>
                </c:pt>
                <c:pt idx="8">
                  <c:v>4.9800000000000004E-2</c:v>
                </c:pt>
                <c:pt idx="9">
                  <c:v>6.0400000000000002E-2</c:v>
                </c:pt>
                <c:pt idx="10">
                  <c:v>8.0799999999999997E-2</c:v>
                </c:pt>
                <c:pt idx="11">
                  <c:v>8.2100000000000006E-2</c:v>
                </c:pt>
                <c:pt idx="12">
                  <c:v>8.0100000000000005E-2</c:v>
                </c:pt>
                <c:pt idx="13">
                  <c:v>8.6199999999999999E-2</c:v>
                </c:pt>
                <c:pt idx="14">
                  <c:v>9.0299999999999991E-2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6-4043-8DFA-9349A5175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3640063"/>
        <c:axId val="588317199"/>
      </c:barChart>
      <c:catAx>
        <c:axId val="58364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588317199"/>
        <c:crosses val="autoZero"/>
        <c:auto val="1"/>
        <c:lblAlgn val="ctr"/>
        <c:lblOffset val="100"/>
        <c:noMultiLvlLbl val="0"/>
      </c:catAx>
      <c:valAx>
        <c:axId val="58831719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836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352425391270536"/>
          <c:y val="4.8888888888888891E-2"/>
          <c:w val="0.55931525226013412"/>
          <c:h val="0.90222222222222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Fig.34!$A$22:$A$33</c:f>
              <c:strCache>
                <c:ptCount val="12"/>
                <c:pt idx="0">
                  <c:v>Fundo Nacional</c:v>
                </c:pt>
                <c:pt idx="1">
                  <c:v>Universidade</c:v>
                </c:pt>
                <c:pt idx="2">
                  <c:v>Administração Direta</c:v>
                </c:pt>
                <c:pt idx="3">
                  <c:v>Empresa Pública</c:v>
                </c:pt>
                <c:pt idx="4">
                  <c:v>Ministério</c:v>
                </c:pt>
                <c:pt idx="5">
                  <c:v>Instituto Federal</c:v>
                </c:pt>
                <c:pt idx="6">
                  <c:v>Autarquia Especial</c:v>
                </c:pt>
                <c:pt idx="7">
                  <c:v>Fundação Pública</c:v>
                </c:pt>
                <c:pt idx="8">
                  <c:v>Autarquia</c:v>
                </c:pt>
                <c:pt idx="9">
                  <c:v>Sociedade de Economia Mista</c:v>
                </c:pt>
                <c:pt idx="10">
                  <c:v>Agência Reguladora</c:v>
                </c:pt>
                <c:pt idx="11">
                  <c:v>Hospital Universitário</c:v>
                </c:pt>
              </c:strCache>
            </c:strRef>
          </c:cat>
          <c:val>
            <c:numRef>
              <c:f>Fig.34!$C$22:$C$33</c:f>
              <c:numCache>
                <c:formatCode>0.0%</c:formatCode>
                <c:ptCount val="12"/>
                <c:pt idx="0">
                  <c:v>0.32866164326994335</c:v>
                </c:pt>
                <c:pt idx="1">
                  <c:v>0.27566242850185074</c:v>
                </c:pt>
                <c:pt idx="2">
                  <c:v>0.19225741895448575</c:v>
                </c:pt>
                <c:pt idx="3">
                  <c:v>0.12089464702351632</c:v>
                </c:pt>
                <c:pt idx="4">
                  <c:v>9.9611364692583304E-2</c:v>
                </c:pt>
                <c:pt idx="5">
                  <c:v>9.6631193201404633E-2</c:v>
                </c:pt>
                <c:pt idx="6">
                  <c:v>8.3517217896014351E-2</c:v>
                </c:pt>
                <c:pt idx="7">
                  <c:v>6.6312684959439885E-2</c:v>
                </c:pt>
                <c:pt idx="8">
                  <c:v>3.2997194251089407E-2</c:v>
                </c:pt>
                <c:pt idx="9">
                  <c:v>1.7509139189563067E-2</c:v>
                </c:pt>
                <c:pt idx="10">
                  <c:v>1.3982100908601051E-2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B-4ED1-8DC3-35B4D7ED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3665023"/>
        <c:axId val="1838645855"/>
      </c:barChart>
      <c:catAx>
        <c:axId val="58366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838645855"/>
        <c:crosses val="autoZero"/>
        <c:auto val="1"/>
        <c:lblAlgn val="ctr"/>
        <c:lblOffset val="100"/>
        <c:noMultiLvlLbl val="0"/>
      </c:catAx>
      <c:valAx>
        <c:axId val="183864585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58366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7715561137626"/>
          <c:y val="0.16391903066911154"/>
          <c:w val="0.82688764380288304"/>
          <c:h val="0.608173875525833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Fig.35!$A$23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1F4E7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940-4FFE-90DC-6A21EF1F6567}"/>
              </c:ext>
            </c:extLst>
          </c:dPt>
          <c:dPt>
            <c:idx val="1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323D-4694-8027-053EC104EA31}"/>
              </c:ext>
            </c:extLst>
          </c:dPt>
          <c:dPt>
            <c:idx val="2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5-323D-4694-8027-053EC104EA31}"/>
              </c:ext>
            </c:extLst>
          </c:dPt>
          <c:dPt>
            <c:idx val="3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323D-4694-8027-053EC104EA31}"/>
              </c:ext>
            </c:extLst>
          </c:dPt>
          <c:dPt>
            <c:idx val="4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2940-4FFE-90DC-6A21EF1F6567}"/>
              </c:ext>
            </c:extLst>
          </c:dPt>
          <c:dPt>
            <c:idx val="5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B-323D-4694-8027-053EC104EA31}"/>
              </c:ext>
            </c:extLst>
          </c:dPt>
          <c:dPt>
            <c:idx val="6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D-323D-4694-8027-053EC104EA31}"/>
              </c:ext>
            </c:extLst>
          </c:dPt>
          <c:dPt>
            <c:idx val="7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F-323D-4694-8027-053EC104EA31}"/>
              </c:ext>
            </c:extLst>
          </c:dPt>
          <c:dPt>
            <c:idx val="8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13A5-4455-A63C-7DCF4E58FF83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40-4FFE-90DC-6A21EF1F6567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40-4FFE-90DC-6A21EF1F6567}"/>
                </c:ext>
              </c:extLst>
            </c:dLbl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A5-4455-A63C-7DCF4E58F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Fig.35!$B$22:$J$22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2024</c:v>
                </c:pt>
              </c:strCache>
            </c:strRef>
          </c:cat>
          <c:val>
            <c:numRef>
              <c:f>Fig.35!$B$23:$J$23</c:f>
              <c:numCache>
                <c:formatCode>_(* #,##0_);_(* \(#,##0\);_(* "-"??_);_(@_)</c:formatCode>
                <c:ptCount val="9"/>
                <c:pt idx="0">
                  <c:v>72492.9920369061</c:v>
                </c:pt>
                <c:pt idx="1">
                  <c:v>72492.9920369061</c:v>
                </c:pt>
                <c:pt idx="2">
                  <c:v>86246.031684725021</c:v>
                </c:pt>
                <c:pt idx="3">
                  <c:v>86246.031684725021</c:v>
                </c:pt>
                <c:pt idx="4">
                  <c:v>87989.735524647098</c:v>
                </c:pt>
                <c:pt idx="5">
                  <c:v>74566.152403465545</c:v>
                </c:pt>
                <c:pt idx="6">
                  <c:v>74566.152403465545</c:v>
                </c:pt>
                <c:pt idx="7">
                  <c:v>91416.823742894921</c:v>
                </c:pt>
                <c:pt idx="8">
                  <c:v>91416.823742894878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3D-4694-8027-053EC104EA31}"/>
            </c:ext>
          </c:extLst>
        </c:ser>
        <c:ser>
          <c:idx val="1"/>
          <c:order val="1"/>
          <c:tx>
            <c:strRef>
              <c:f>Fig.35!$A$24</c:f>
              <c:strCache>
                <c:ptCount val="1"/>
                <c:pt idx="0">
                  <c:v>Atividade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C8-4EB1-96DB-395B79877404}"/>
                </c:ext>
              </c:extLst>
            </c:dLbl>
            <c:dLbl>
              <c:idx val="1"/>
              <c:layout>
                <c:manualLayout>
                  <c:x val="0"/>
                  <c:y val="-0.118721461187214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2FADFBD5-E6BE-4065-8933-C03639BE38F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C8-4EB1-96DB-395B79877404}"/>
                </c:ext>
              </c:extLst>
            </c:dLbl>
            <c:dLbl>
              <c:idx val="5"/>
              <c:layout>
                <c:manualLayout>
                  <c:x val="0"/>
                  <c:y val="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91974251-C7FD-423A-A705-E49D1E98FFB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Fig.35!$B$22:$J$22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2024</c:v>
                </c:pt>
              </c:strCache>
            </c:strRef>
          </c:cat>
          <c:val>
            <c:numRef>
              <c:f>Fig.35!$B$24:$J$24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18061.380846715892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13423.583121181551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3D-4694-8027-053EC104EA31}"/>
            </c:ext>
          </c:extLst>
        </c:ser>
        <c:ser>
          <c:idx val="2"/>
          <c:order val="2"/>
          <c:tx>
            <c:strRef>
              <c:f>Fig.35!$A$25</c:f>
              <c:strCache>
                <c:ptCount val="1"/>
                <c:pt idx="0">
                  <c:v>Estrutura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C8-4EB1-96DB-395B79877404}"/>
                </c:ext>
              </c:extLst>
            </c:dLbl>
            <c:dLbl>
              <c:idx val="2"/>
              <c:layout>
                <c:manualLayout>
                  <c:x val="-1.896633475580844E-3"/>
                  <c:y val="-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C6B580E5-4F9D-48AB-96AD-63EBD8AB0DD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C8-4EB1-96DB-395B79877404}"/>
                </c:ext>
              </c:extLst>
            </c:dLbl>
            <c:dLbl>
              <c:idx val="6"/>
              <c:layout>
                <c:manualLayout>
                  <c:x val="0"/>
                  <c:y val="-9.1324200913242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0879F31F-5EFB-4B4F-9A2F-2C0BEA1030E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Fig.35!$B$22:$J$22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2024</c:v>
                </c:pt>
              </c:strCache>
            </c:strRef>
          </c:cat>
          <c:val>
            <c:numRef>
              <c:f>Fig.35!$B$25:$J$25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4308.3411988969738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24009.272493950801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3D-4694-8027-053EC104EA31}"/>
            </c:ext>
          </c:extLst>
        </c:ser>
        <c:ser>
          <c:idx val="3"/>
          <c:order val="3"/>
          <c:tx>
            <c:strRef>
              <c:f>Fig.35!$A$26</c:f>
              <c:strCache>
                <c:ptCount val="1"/>
                <c:pt idx="0">
                  <c:v>Intensidade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C8-4EB1-96DB-395B79877404}"/>
                </c:ext>
              </c:extLst>
            </c:dLbl>
            <c:dLbl>
              <c:idx val="3"/>
              <c:layout>
                <c:manualLayout>
                  <c:x val="-6.9542424077947042E-17"/>
                  <c:y val="4.56621004566210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4D0EBA2D-D42E-49E5-A983-CA764F2DF185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C8-4EB1-96DB-395B79877404}"/>
                </c:ext>
              </c:extLst>
            </c:dLbl>
            <c:dLbl>
              <c:idx val="7"/>
              <c:layout>
                <c:manualLayout>
                  <c:x val="0"/>
                  <c:y val="5.47945205479452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1CB8727E-C64D-4687-9F9D-DE93F120651E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Fig.35!$B$22:$J$22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2024</c:v>
                </c:pt>
              </c:strCache>
            </c:strRef>
          </c:cat>
          <c:val>
            <c:numRef>
              <c:f>Fig.35!$B$26:$J$26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1743.7038399220546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7158.6011545214269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3D-4694-8027-053EC104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7591536"/>
        <c:axId val="1"/>
      </c:barChart>
      <c:catAx>
        <c:axId val="112759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0" vert="horz"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Calibri"/>
                    <a:cs typeface="Calibri"/>
                  </a:defRPr>
                </a:pPr>
                <a:r>
                  <a: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Calibri"/>
                    <a:cs typeface="Calibri"/>
                  </a:rPr>
                  <a:t>Consumo</a:t>
                </a:r>
              </a:p>
              <a:p>
                <a:pPr algn="ctr">
                  <a:def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Calibri"/>
                    <a:cs typeface="Calibri"/>
                  </a:defRPr>
                </a:pPr>
                <a:r>
                  <a:rPr lang="pt-BR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Calibri"/>
                    <a:cs typeface="Calibri"/>
                  </a:rPr>
                  <a:t>(milhões de tep)</a:t>
                </a:r>
              </a:p>
            </c:rich>
          </c:tx>
          <c:layout>
            <c:manualLayout>
              <c:xMode val="edge"/>
              <c:yMode val="edge"/>
              <c:x val="5.534300757136968E-2"/>
              <c:y val="0.2497107449197716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minorTickMark val="none"/>
        <c:tickLblPos val="none"/>
        <c:spPr>
          <a:ln w="9525">
            <a:noFill/>
          </a:ln>
        </c:spPr>
        <c:crossAx val="11275915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54311294303005"/>
          <c:y val="0.89272174882249311"/>
          <c:w val="0.72618936355082531"/>
          <c:h val="0.102742961924280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5564671548926E-2"/>
          <c:y val="0.1257369364051823"/>
          <c:w val="0.90732235284400642"/>
          <c:h val="0.71729582490566834"/>
        </c:manualLayout>
      </c:layout>
      <c:lineChart>
        <c:grouping val="standard"/>
        <c:varyColors val="0"/>
        <c:ser>
          <c:idx val="0"/>
          <c:order val="0"/>
          <c:tx>
            <c:strRef>
              <c:f>Fig.36!$A$21</c:f>
              <c:strCache>
                <c:ptCount val="1"/>
                <c:pt idx="0">
                  <c:v>Índice (100 = ano 2005)</c:v>
                </c:pt>
              </c:strCache>
            </c:strRef>
          </c:tx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cat>
            <c:numRef>
              <c:f>Fig.36!$B$21:$U$21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Fig.36!$B$21:$T$21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ED93-4899-995C-D44FE13B4725}"/>
            </c:ext>
          </c:extLst>
        </c:ser>
        <c:ser>
          <c:idx val="1"/>
          <c:order val="1"/>
          <c:tx>
            <c:strRef>
              <c:f>Fig.36!$A$22</c:f>
              <c:strCache>
                <c:ptCount val="1"/>
                <c:pt idx="0">
                  <c:v>ODEX Média Móvel</c:v>
                </c:pt>
              </c:strCache>
            </c:strRef>
          </c:tx>
          <c:spPr>
            <a:ln w="28575">
              <a:solidFill>
                <a:srgbClr val="3366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dLbls>
            <c:dLbl>
              <c:idx val="6"/>
              <c:layout>
                <c:manualLayout>
                  <c:x val="-2.8174352451649457E-2"/>
                  <c:y val="7.1425611272275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A-4421-851C-CF65B7703CE1}"/>
                </c:ext>
              </c:extLst>
            </c:dLbl>
            <c:dLbl>
              <c:idx val="16"/>
              <c:layout>
                <c:manualLayout>
                  <c:x val="-2.6713027117020286E-2"/>
                  <c:y val="7.1425611272275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A-4421-851C-CF65B7703CE1}"/>
                </c:ext>
              </c:extLst>
            </c:dLbl>
            <c:dLbl>
              <c:idx val="17"/>
              <c:layout>
                <c:manualLayout>
                  <c:x val="-2.0867725778503706E-2"/>
                  <c:y val="6.70396463599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A-4421-851C-CF65B7703CE1}"/>
                </c:ext>
              </c:extLst>
            </c:dLbl>
            <c:dLbl>
              <c:idx val="18"/>
              <c:layout>
                <c:manualLayout>
                  <c:x val="-2.3790376447762156E-2"/>
                  <c:y val="6.7039646359994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A-4421-851C-CF65B7703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 rtl="0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Fig.36!$B$21:$U$21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Fig.36!$B$22:$U$22</c:f>
              <c:numCache>
                <c:formatCode>0.0</c:formatCode>
                <c:ptCount val="20"/>
                <c:pt idx="0">
                  <c:v>100</c:v>
                </c:pt>
                <c:pt idx="1">
                  <c:v>99.85744577532941</c:v>
                </c:pt>
                <c:pt idx="2">
                  <c:v>99.950042859264514</c:v>
                </c:pt>
                <c:pt idx="3">
                  <c:v>100.0006869171159</c:v>
                </c:pt>
                <c:pt idx="4">
                  <c:v>99.394250143122918</c:v>
                </c:pt>
                <c:pt idx="5">
                  <c:v>98.620732524361998</c:v>
                </c:pt>
                <c:pt idx="6">
                  <c:v>98.122024733235605</c:v>
                </c:pt>
                <c:pt idx="7">
                  <c:v>98.038773663280267</c:v>
                </c:pt>
                <c:pt idx="8">
                  <c:v>97.673434807130775</c:v>
                </c:pt>
                <c:pt idx="9">
                  <c:v>97.094436184499997</c:v>
                </c:pt>
                <c:pt idx="10">
                  <c:v>97.015806324983586</c:v>
                </c:pt>
                <c:pt idx="11">
                  <c:v>97.363444321416367</c:v>
                </c:pt>
                <c:pt idx="12">
                  <c:v>97.236951645311194</c:v>
                </c:pt>
                <c:pt idx="13">
                  <c:v>96.705529522076517</c:v>
                </c:pt>
                <c:pt idx="14">
                  <c:v>96.098883489761661</c:v>
                </c:pt>
                <c:pt idx="15">
                  <c:v>95.476692280511131</c:v>
                </c:pt>
                <c:pt idx="16">
                  <c:v>95.495724831751659</c:v>
                </c:pt>
                <c:pt idx="17">
                  <c:v>96.147526637830609</c:v>
                </c:pt>
                <c:pt idx="18">
                  <c:v>97.618612058200441</c:v>
                </c:pt>
                <c:pt idx="19">
                  <c:v>98.331900519672217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AA9-9028-A18826E0DB94}"/>
            </c:ext>
          </c:extLst>
        </c:ser>
        <c:ser>
          <c:idx val="2"/>
          <c:order val="2"/>
          <c:tx>
            <c:strRef>
              <c:f>Fig.36!$A$23</c:f>
              <c:strCache>
                <c:ptCount val="1"/>
                <c:pt idx="0">
                  <c:v>ODEX Sem Média Móvel</c:v>
                </c:pt>
              </c:strCache>
            </c:strRef>
          </c:tx>
          <c:spPr>
            <a:ln w="28575">
              <a:solidFill>
                <a:schemeClr val="accent6">
                  <a:lumMod val="75000"/>
                  <a:alpha val="50000"/>
                </a:schemeClr>
              </a:solidFill>
              <a:prstDash val="sysDot"/>
            </a:ln>
          </c:spPr>
          <c:marker>
            <c:symbol val="none"/>
          </c:marker>
          <c:dPt>
            <c:idx val="16"/>
            <c:marker>
              <c:symbol val="circle"/>
              <c:size val="7"/>
              <c:spPr>
                <a:solidFill>
                  <a:schemeClr val="bg1">
                    <a:alpha val="50000"/>
                  </a:schemeClr>
                </a:solidFill>
                <a:ln w="28575">
                  <a:solidFill>
                    <a:schemeClr val="accent6">
                      <a:lumMod val="75000"/>
                      <a:alpha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AEA-4421-851C-CF65B7703CE1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bg1">
                    <a:alpha val="50000"/>
                  </a:schemeClr>
                </a:solidFill>
                <a:ln w="28575">
                  <a:solidFill>
                    <a:schemeClr val="accent6">
                      <a:lumMod val="75000"/>
                      <a:alpha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AEA-4421-851C-CF65B7703CE1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>
                    <a:alpha val="50000"/>
                  </a:schemeClr>
                </a:solidFill>
                <a:ln w="28575">
                  <a:solidFill>
                    <a:schemeClr val="accent6">
                      <a:lumMod val="75000"/>
                      <a:alpha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AEA-4421-851C-CF65B7703CE1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>
                    <a:alpha val="50000"/>
                  </a:schemeClr>
                </a:solidFill>
                <a:ln w="28575">
                  <a:solidFill>
                    <a:schemeClr val="accent6">
                      <a:lumMod val="75000"/>
                      <a:alpha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AEA-4421-851C-CF65B7703CE1}"/>
              </c:ext>
            </c:extLst>
          </c:dPt>
          <c:dLbls>
            <c:dLbl>
              <c:idx val="16"/>
              <c:layout>
                <c:manualLayout>
                  <c:x val="-3.2240272775261335E-2"/>
                  <c:y val="-7.4561403508772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A-4421-851C-CF65B7703CE1}"/>
                </c:ext>
              </c:extLst>
            </c:dLbl>
            <c:dLbl>
              <c:idx val="17"/>
              <c:layout>
                <c:manualLayout>
                  <c:x val="-3.6482335310695162E-2"/>
                  <c:y val="-4.3859649122807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A-4421-851C-CF65B7703CE1}"/>
                </c:ext>
              </c:extLst>
            </c:dLbl>
            <c:dLbl>
              <c:idx val="18"/>
              <c:layout>
                <c:manualLayout>
                  <c:x val="-3.0645161660983848E-2"/>
                  <c:y val="-5.70175438596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EA-4421-851C-CF65B7703CE1}"/>
                </c:ext>
              </c:extLst>
            </c:dLbl>
            <c:dLbl>
              <c:idx val="19"/>
              <c:layout>
                <c:manualLayout>
                  <c:x val="-7.3336184236311103E-3"/>
                  <c:y val="6.1403508771929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EA-4421-851C-CF65B7703C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 rtl="0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Fig.36!$B$23:$U$23</c:f>
              <c:numCache>
                <c:formatCode>0.0</c:formatCode>
                <c:ptCount val="20"/>
                <c:pt idx="0">
                  <c:v>100</c:v>
                </c:pt>
                <c:pt idx="1">
                  <c:v>99.714891550658805</c:v>
                </c:pt>
                <c:pt idx="2">
                  <c:v>100.13523702713474</c:v>
                </c:pt>
                <c:pt idx="3">
                  <c:v>100.15193217355413</c:v>
                </c:pt>
                <c:pt idx="4">
                  <c:v>97.895581228679859</c:v>
                </c:pt>
                <c:pt idx="5">
                  <c:v>97.814684170852018</c:v>
                </c:pt>
                <c:pt idx="6">
                  <c:v>98.655808800174938</c:v>
                </c:pt>
                <c:pt idx="7">
                  <c:v>97.645828018813845</c:v>
                </c:pt>
                <c:pt idx="8">
                  <c:v>96.718667602403556</c:v>
                </c:pt>
                <c:pt idx="9">
                  <c:v>96.918812932282592</c:v>
                </c:pt>
                <c:pt idx="10">
                  <c:v>97.409938440264597</c:v>
                </c:pt>
                <c:pt idx="11">
                  <c:v>97.76158159170194</c:v>
                </c:pt>
                <c:pt idx="12">
                  <c:v>96.539334903967045</c:v>
                </c:pt>
                <c:pt idx="13">
                  <c:v>95.815672070560581</c:v>
                </c:pt>
                <c:pt idx="14">
                  <c:v>95.941643494757386</c:v>
                </c:pt>
                <c:pt idx="15">
                  <c:v>94.672761276215411</c:v>
                </c:pt>
                <c:pt idx="16">
                  <c:v>95.872769724282193</c:v>
                </c:pt>
                <c:pt idx="17">
                  <c:v>97.897048912994222</c:v>
                </c:pt>
                <c:pt idx="18">
                  <c:v>99.086017537324906</c:v>
                </c:pt>
                <c:pt idx="19">
                  <c:v>98.012635108697495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A-4421-851C-CF65B770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150576"/>
        <c:axId val="1439167440"/>
      </c:lineChart>
      <c:catAx>
        <c:axId val="143915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39167440"/>
        <c:crosses val="autoZero"/>
        <c:auto val="1"/>
        <c:lblAlgn val="ctr"/>
        <c:lblOffset val="100"/>
        <c:noMultiLvlLbl val="0"/>
      </c:catAx>
      <c:valAx>
        <c:axId val="1439167440"/>
        <c:scaling>
          <c:orientation val="minMax"/>
          <c:max val="102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Índice  (100 = ano 2005)</a:t>
                </a:r>
              </a:p>
            </c:rich>
          </c:tx>
          <c:layout>
            <c:manualLayout>
              <c:xMode val="edge"/>
              <c:yMode val="edge"/>
              <c:x val="8.7412587412587419E-3"/>
              <c:y val="0.254001725811670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3915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Aptos" panose="020B0004020202020204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28394741351999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Fig.37!$A$22</c:f>
              <c:strCache>
                <c:ptCount val="1"/>
                <c:pt idx="0">
                  <c:v>Ferro gusa e aço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Aptos" panose="020B00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Fig.37!$B$22:$F$22</c:f>
              <c:numCache>
                <c:formatCode>0%</c:formatCode>
                <c:ptCount val="5"/>
                <c:pt idx="0">
                  <c:v>0.22897288916808384</c:v>
                </c:pt>
                <c:pt idx="1">
                  <c:v>0.19290024767779831</c:v>
                </c:pt>
                <c:pt idx="2">
                  <c:v>0.19823819814502608</c:v>
                </c:pt>
                <c:pt idx="3">
                  <c:v>0.18555481298755103</c:v>
                </c:pt>
                <c:pt idx="4">
                  <c:v>0.17677875690354014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AFC-97FF-570E12C0EA75}"/>
            </c:ext>
          </c:extLst>
        </c:ser>
        <c:ser>
          <c:idx val="6"/>
          <c:order val="1"/>
          <c:tx>
            <c:strRef>
              <c:f>Fig.37!$A$23</c:f>
              <c:strCache>
                <c:ptCount val="1"/>
                <c:pt idx="0">
                  <c:v>Alimentos e bebidas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B-4AFC-97FF-570E12C0EA75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7-4B63-9E3E-7D64D58AD12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7-4B63-9E3E-7D64D58AD12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7-4B63-9E3E-7D64D58AD12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AE-4119-AB11-2989D44F8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Fig.37!$B$23:$F$23</c:f>
              <c:numCache>
                <c:formatCode>0%</c:formatCode>
                <c:ptCount val="5"/>
                <c:pt idx="0">
                  <c:v>0.24727957160627539</c:v>
                </c:pt>
                <c:pt idx="1">
                  <c:v>0.27264053782665892</c:v>
                </c:pt>
                <c:pt idx="2">
                  <c:v>0.25454011966192447</c:v>
                </c:pt>
                <c:pt idx="3">
                  <c:v>0.29677147389142106</c:v>
                </c:pt>
                <c:pt idx="4">
                  <c:v>0.28867936109761183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B-4AFC-97FF-570E12C0EA75}"/>
            </c:ext>
          </c:extLst>
        </c:ser>
        <c:ser>
          <c:idx val="1"/>
          <c:order val="2"/>
          <c:tx>
            <c:strRef>
              <c:f>Fig.37!$A$24</c:f>
              <c:strCache>
                <c:ptCount val="1"/>
                <c:pt idx="0">
                  <c:v>Química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Fig.37!$B$24:$F$24</c:f>
              <c:numCache>
                <c:formatCode>0%</c:formatCode>
                <c:ptCount val="5"/>
                <c:pt idx="0">
                  <c:v>9.8381925109593177E-2</c:v>
                </c:pt>
                <c:pt idx="1">
                  <c:v>8.4618995503219219E-2</c:v>
                </c:pt>
                <c:pt idx="2">
                  <c:v>8.1487200439031821E-2</c:v>
                </c:pt>
                <c:pt idx="3">
                  <c:v>7.0996483454883852E-2</c:v>
                </c:pt>
                <c:pt idx="4">
                  <c:v>6.396901891738617E-2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B-4AFC-97FF-570E12C0EA75}"/>
            </c:ext>
          </c:extLst>
        </c:ser>
        <c:ser>
          <c:idx val="3"/>
          <c:order val="3"/>
          <c:tx>
            <c:strRef>
              <c:f>Fig.37!$A$25</c:f>
              <c:strCache>
                <c:ptCount val="1"/>
                <c:pt idx="0">
                  <c:v>Papel e celulose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Fig.37!$B$25:$F$25</c:f>
              <c:numCache>
                <c:formatCode>0%</c:formatCode>
                <c:ptCount val="5"/>
                <c:pt idx="0">
                  <c:v>0.10639778393289774</c:v>
                </c:pt>
                <c:pt idx="1">
                  <c:v>0.1188352609575053</c:v>
                </c:pt>
                <c:pt idx="2">
                  <c:v>0.13902515007187477</c:v>
                </c:pt>
                <c:pt idx="3">
                  <c:v>0.16001539043474186</c:v>
                </c:pt>
                <c:pt idx="4">
                  <c:v>0.16516177565221901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3B-4AFC-97FF-570E12C0EA75}"/>
            </c:ext>
          </c:extLst>
        </c:ser>
        <c:ser>
          <c:idx val="4"/>
          <c:order val="4"/>
          <c:tx>
            <c:strRef>
              <c:f>Fig.37!$A$26</c:f>
              <c:strCache>
                <c:ptCount val="1"/>
                <c:pt idx="0">
                  <c:v>Outras indústrias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Fig.37!$B$26:$F$26</c:f>
              <c:numCache>
                <c:formatCode>0%</c:formatCode>
                <c:ptCount val="5"/>
                <c:pt idx="0">
                  <c:v>8.0359777576344119E-2</c:v>
                </c:pt>
                <c:pt idx="1">
                  <c:v>8.0923516344991855E-2</c:v>
                </c:pt>
                <c:pt idx="2">
                  <c:v>8.6181873393456843E-2</c:v>
                </c:pt>
                <c:pt idx="3">
                  <c:v>7.3257293305852192E-2</c:v>
                </c:pt>
                <c:pt idx="4">
                  <c:v>9.1671115224821298E-2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3B-4AFC-97FF-570E12C0EA75}"/>
            </c:ext>
          </c:extLst>
        </c:ser>
        <c:ser>
          <c:idx val="5"/>
          <c:order val="5"/>
          <c:tx>
            <c:strRef>
              <c:f>Fig.37!$A$27</c:f>
              <c:strCache>
                <c:ptCount val="1"/>
                <c:pt idx="0">
                  <c:v>Não ferrosos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Fig.37!$B$27:$F$27</c:f>
              <c:numCache>
                <c:formatCode>0%</c:formatCode>
                <c:ptCount val="5"/>
                <c:pt idx="0">
                  <c:v>7.4537657701074678E-2</c:v>
                </c:pt>
                <c:pt idx="1">
                  <c:v>7.6148843017634721E-2</c:v>
                </c:pt>
                <c:pt idx="2">
                  <c:v>6.6925940446687093E-2</c:v>
                </c:pt>
                <c:pt idx="3">
                  <c:v>5.8817801116319478E-2</c:v>
                </c:pt>
                <c:pt idx="4">
                  <c:v>6.0852627665469623E-2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3B-4AFC-97FF-570E12C0EA75}"/>
            </c:ext>
          </c:extLst>
        </c:ser>
        <c:ser>
          <c:idx val="2"/>
          <c:order val="6"/>
          <c:tx>
            <c:strRef>
              <c:f>Fig.37!$A$28</c:f>
              <c:strCache>
                <c:ptCount val="1"/>
                <c:pt idx="0">
                  <c:v>Cimento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Fig.37!$B$28:$F$28</c:f>
              <c:numCache>
                <c:formatCode>0%</c:formatCode>
                <c:ptCount val="5"/>
                <c:pt idx="0">
                  <c:v>4.0033648016295026E-2</c:v>
                </c:pt>
                <c:pt idx="1">
                  <c:v>4.9904681400122511E-2</c:v>
                </c:pt>
                <c:pt idx="2">
                  <c:v>5.2555496942114838E-2</c:v>
                </c:pt>
                <c:pt idx="3">
                  <c:v>4.950493546527264E-2</c:v>
                </c:pt>
                <c:pt idx="4">
                  <c:v>5.1993212000856666E-2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3B-4AFC-97FF-570E12C0EA75}"/>
            </c:ext>
          </c:extLst>
        </c:ser>
        <c:ser>
          <c:idx val="7"/>
          <c:order val="7"/>
          <c:tx>
            <c:strRef>
              <c:f>Fig.37!$A$29</c:f>
              <c:strCache>
                <c:ptCount val="1"/>
                <c:pt idx="0">
                  <c:v>Cerâmica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Fig.37!$B$29:$F$29</c:f>
              <c:numCache>
                <c:formatCode>0%</c:formatCode>
                <c:ptCount val="5"/>
                <c:pt idx="0">
                  <c:v>4.7061313072226926E-2</c:v>
                </c:pt>
                <c:pt idx="1">
                  <c:v>5.2608106837362022E-2</c:v>
                </c:pt>
                <c:pt idx="2">
                  <c:v>5.4684683411195048E-2</c:v>
                </c:pt>
                <c:pt idx="3">
                  <c:v>4.5229257947823905E-2</c:v>
                </c:pt>
                <c:pt idx="4">
                  <c:v>4.3079269017356883E-2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3B-4AFC-97FF-570E12C0EA75}"/>
            </c:ext>
          </c:extLst>
        </c:ser>
        <c:ser>
          <c:idx val="8"/>
          <c:order val="8"/>
          <c:tx>
            <c:strRef>
              <c:f>Fig.37!$A$30</c:f>
              <c:strCache>
                <c:ptCount val="1"/>
                <c:pt idx="0">
                  <c:v>Mineração e pelotização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Fig.37!$B$30:$F$30</c:f>
              <c:numCache>
                <c:formatCode>0%</c:formatCode>
                <c:ptCount val="5"/>
                <c:pt idx="0">
                  <c:v>3.813334637619626E-2</c:v>
                </c:pt>
                <c:pt idx="1">
                  <c:v>3.7316364128042241E-2</c:v>
                </c:pt>
                <c:pt idx="2">
                  <c:v>3.9644429916968843E-2</c:v>
                </c:pt>
                <c:pt idx="3">
                  <c:v>2.6056569661998534E-2</c:v>
                </c:pt>
                <c:pt idx="4">
                  <c:v>2.8811558737753703E-2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3B-4AFC-97FF-570E12C0EA75}"/>
            </c:ext>
          </c:extLst>
        </c:ser>
        <c:ser>
          <c:idx val="9"/>
          <c:order val="9"/>
          <c:tx>
            <c:strRef>
              <c:f>Fig.37!$A$31</c:f>
              <c:strCache>
                <c:ptCount val="1"/>
                <c:pt idx="0">
                  <c:v>Ferroligas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Fig.37!$B$31:$F$31</c:f>
              <c:numCache>
                <c:formatCode>0%</c:formatCode>
                <c:ptCount val="5"/>
                <c:pt idx="0">
                  <c:v>2.2255545326476622E-2</c:v>
                </c:pt>
                <c:pt idx="1">
                  <c:v>1.9884442512735637E-2</c:v>
                </c:pt>
                <c:pt idx="2">
                  <c:v>1.6111996129459866E-2</c:v>
                </c:pt>
                <c:pt idx="3">
                  <c:v>2.4679092531639007E-2</c:v>
                </c:pt>
                <c:pt idx="4">
                  <c:v>2.0755254932254007E-2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3B-4AFC-97FF-570E12C0EA75}"/>
            </c:ext>
          </c:extLst>
        </c:ser>
        <c:ser>
          <c:idx val="10"/>
          <c:order val="10"/>
          <c:tx>
            <c:strRef>
              <c:f>Fig.37!$A$32</c:f>
              <c:strCache>
                <c:ptCount val="1"/>
                <c:pt idx="0">
                  <c:v>Têxtil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Fig.37!$B$21:$F$21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Fig.37!$B$32:$F$32</c:f>
              <c:numCache>
                <c:formatCode>0%</c:formatCode>
                <c:ptCount val="5"/>
                <c:pt idx="0">
                  <c:v>1.6586542114536213E-2</c:v>
                </c:pt>
                <c:pt idx="1">
                  <c:v>1.4219003793929423E-2</c:v>
                </c:pt>
                <c:pt idx="2">
                  <c:v>1.0604911442260482E-2</c:v>
                </c:pt>
                <c:pt idx="3">
                  <c:v>9.1168892024964723E-3</c:v>
                </c:pt>
                <c:pt idx="4">
                  <c:v>8.2480498507306443E-3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3B-4AFC-97FF-570E12C0EA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989567903819788"/>
          <c:y val="0.17898211640140327"/>
          <c:w val="0.22697286015744494"/>
          <c:h val="0.73663039534312102"/>
        </c:manualLayout>
      </c:layout>
      <c:overlay val="0"/>
      <c:txPr>
        <a:bodyPr/>
        <a:lstStyle/>
        <a:p>
          <a:pPr>
            <a:defRPr sz="1000">
              <a:latin typeface="Aptos" panose="020B00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639701888613178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Fig.38!$A$22</c:f>
              <c:strCache>
                <c:ptCount val="1"/>
                <c:pt idx="0">
                  <c:v>Derivados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Aptos" panose="020B00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Fig.38!$B$22:$F$22</c:f>
              <c:numCache>
                <c:formatCode>0%</c:formatCode>
                <c:ptCount val="5"/>
                <c:pt idx="0">
                  <c:v>0.15117807346558845</c:v>
                </c:pt>
                <c:pt idx="1">
                  <c:v>0.13971979721796474</c:v>
                </c:pt>
                <c:pt idx="2">
                  <c:v>0.13189464269850884</c:v>
                </c:pt>
                <c:pt idx="3">
                  <c:v>0.10733857122923215</c:v>
                </c:pt>
                <c:pt idx="4">
                  <c:v>9.5593931137033752E-2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A-4F1B-89E9-1C027EEED80B}"/>
            </c:ext>
          </c:extLst>
        </c:ser>
        <c:ser>
          <c:idx val="6"/>
          <c:order val="1"/>
          <c:tx>
            <c:strRef>
              <c:f>Fig.38!$A$23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Fig.38!$B$23:$F$23</c:f>
              <c:numCache>
                <c:formatCode>0%</c:formatCode>
                <c:ptCount val="5"/>
                <c:pt idx="0">
                  <c:v>0.20804545573701325</c:v>
                </c:pt>
                <c:pt idx="1">
                  <c:v>0.20513255908592237</c:v>
                </c:pt>
                <c:pt idx="2">
                  <c:v>0.20186036054796441</c:v>
                </c:pt>
                <c:pt idx="3">
                  <c:v>0.2075934811312008</c:v>
                </c:pt>
                <c:pt idx="4">
                  <c:v>0.21995194217515726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A-4F1B-89E9-1C027EEED80B}"/>
            </c:ext>
          </c:extLst>
        </c:ser>
        <c:ser>
          <c:idx val="1"/>
          <c:order val="2"/>
          <c:tx>
            <c:strRef>
              <c:f>Fig.38!$A$24</c:f>
              <c:strCache>
                <c:ptCount val="1"/>
                <c:pt idx="0">
                  <c:v>Carvão mineral e derivados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Fig.38!$B$24:$F$24</c:f>
              <c:numCache>
                <c:formatCode>0%</c:formatCode>
                <c:ptCount val="5"/>
                <c:pt idx="0">
                  <c:v>0.14100553633341864</c:v>
                </c:pt>
                <c:pt idx="1">
                  <c:v>0.14018683790437816</c:v>
                </c:pt>
                <c:pt idx="2">
                  <c:v>0.1519524911553207</c:v>
                </c:pt>
                <c:pt idx="3">
                  <c:v>0.13515979000498385</c:v>
                </c:pt>
                <c:pt idx="4">
                  <c:v>0.13032894192275757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A-4F1B-89E9-1C027EEED80B}"/>
            </c:ext>
          </c:extLst>
        </c:ser>
        <c:ser>
          <c:idx val="3"/>
          <c:order val="3"/>
          <c:tx>
            <c:strRef>
              <c:f>Fig.38!$A$25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Fig.38!$B$25:$F$25</c:f>
              <c:numCache>
                <c:formatCode>0%</c:formatCode>
                <c:ptCount val="5"/>
                <c:pt idx="0">
                  <c:v>0.15574117371673271</c:v>
                </c:pt>
                <c:pt idx="1">
                  <c:v>0.13147620160334686</c:v>
                </c:pt>
                <c:pt idx="2">
                  <c:v>0.13096216014056733</c:v>
                </c:pt>
                <c:pt idx="3">
                  <c:v>0.13503970310708646</c:v>
                </c:pt>
                <c:pt idx="4">
                  <c:v>0.12972516094727582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CA-4F1B-89E9-1C027EEED80B}"/>
            </c:ext>
          </c:extLst>
        </c:ser>
        <c:ser>
          <c:idx val="4"/>
          <c:order val="4"/>
          <c:tx>
            <c:strRef>
              <c:f>Fig.38!$A$26</c:f>
              <c:strCache>
                <c:ptCount val="1"/>
                <c:pt idx="0">
                  <c:v>Bagaço de cana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Fig.38!$B$26:$F$26</c:f>
              <c:numCache>
                <c:formatCode>0%</c:formatCode>
                <c:ptCount val="5"/>
                <c:pt idx="0">
                  <c:v>0.18179670235618794</c:v>
                </c:pt>
                <c:pt idx="1">
                  <c:v>0.20388006435679051</c:v>
                </c:pt>
                <c:pt idx="2">
                  <c:v>0.18486754231030547</c:v>
                </c:pt>
                <c:pt idx="3">
                  <c:v>0.22094662381058158</c:v>
                </c:pt>
                <c:pt idx="4">
                  <c:v>0.21334562522921424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CA-4F1B-89E9-1C027EEED80B}"/>
            </c:ext>
          </c:extLst>
        </c:ser>
        <c:ser>
          <c:idx val="5"/>
          <c:order val="5"/>
          <c:tx>
            <c:strRef>
              <c:f>Fig.38!$A$27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Fig.38!$B$27:$F$27</c:f>
              <c:numCache>
                <c:formatCode>0%</c:formatCode>
                <c:ptCount val="5"/>
                <c:pt idx="0">
                  <c:v>9.9644420738266598E-2</c:v>
                </c:pt>
                <c:pt idx="1">
                  <c:v>0.10506428240879331</c:v>
                </c:pt>
                <c:pt idx="2">
                  <c:v>0.11122899416007009</c:v>
                </c:pt>
                <c:pt idx="3">
                  <c:v>8.7638848581687231E-2</c:v>
                </c:pt>
                <c:pt idx="4">
                  <c:v>9.3666399529370031E-2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CA-4F1B-89E9-1C027EEED80B}"/>
            </c:ext>
          </c:extLst>
        </c:ser>
        <c:ser>
          <c:idx val="2"/>
          <c:order val="6"/>
          <c:tx>
            <c:strRef>
              <c:f>Fig.38!$A$28</c:f>
              <c:strCache>
                <c:ptCount val="1"/>
                <c:pt idx="0">
                  <c:v>Licor preto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Fig.38!$B$28:$F$28</c:f>
              <c:numCache>
                <c:formatCode>0%</c:formatCode>
                <c:ptCount val="5"/>
                <c:pt idx="0">
                  <c:v>4.609859528149772E-2</c:v>
                </c:pt>
                <c:pt idx="1">
                  <c:v>5.5254479445022202E-2</c:v>
                </c:pt>
                <c:pt idx="2">
                  <c:v>6.9186652607048371E-2</c:v>
                </c:pt>
                <c:pt idx="3">
                  <c:v>8.3561564251727546E-2</c:v>
                </c:pt>
                <c:pt idx="4">
                  <c:v>8.9918643045650976E-2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A-4F1B-89E9-1C027EEED80B}"/>
            </c:ext>
          </c:extLst>
        </c:ser>
        <c:ser>
          <c:idx val="7"/>
          <c:order val="7"/>
          <c:tx>
            <c:strRef>
              <c:f>Fig.38!$A$29</c:f>
              <c:strCache>
                <c:ptCount val="1"/>
                <c:pt idx="0">
                  <c:v>Demais fontes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Fig.38!$B$21:$F$21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Fig.38!$B$29:$F$29</c:f>
              <c:numCache>
                <c:formatCode>0%</c:formatCode>
                <c:ptCount val="5"/>
                <c:pt idx="0">
                  <c:v>1.6490042371294804E-2</c:v>
                </c:pt>
                <c:pt idx="1">
                  <c:v>1.9285777977781977E-2</c:v>
                </c:pt>
                <c:pt idx="2">
                  <c:v>1.8047156380214639E-2</c:v>
                </c:pt>
                <c:pt idx="3">
                  <c:v>2.2721417883500405E-2</c:v>
                </c:pt>
                <c:pt idx="4">
                  <c:v>2.7469356013540214E-2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CA-4F1B-89E9-1C027EEED8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70401612838314"/>
          <c:y val="0.19509193001736033"/>
          <c:w val="0.32916528811690104"/>
          <c:h val="0.55868644345833984"/>
        </c:manualLayout>
      </c:layout>
      <c:overlay val="0"/>
      <c:txPr>
        <a:bodyPr/>
        <a:lstStyle/>
        <a:p>
          <a:pPr>
            <a:defRPr sz="1000">
              <a:latin typeface="Aptos" panose="020B00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08595433950644E-2"/>
          <c:y val="5.6281214848143968E-2"/>
          <c:w val="0.60738004956084402"/>
          <c:h val="0.735122984626921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Fig.4!$A$22</c:f>
              <c:strCache>
                <c:ptCount val="1"/>
                <c:pt idx="0">
                  <c:v>Industrial (exclusive uso não-energético)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Fig.4!$B$22:$F$22</c:f>
              <c:numCache>
                <c:formatCode>0.0%</c:formatCode>
                <c:ptCount val="5"/>
                <c:pt idx="0">
                  <c:v>0.38528520570896774</c:v>
                </c:pt>
                <c:pt idx="1">
                  <c:v>0.38108171797103951</c:v>
                </c:pt>
                <c:pt idx="2">
                  <c:v>0.34420634267534955</c:v>
                </c:pt>
                <c:pt idx="3">
                  <c:v>0.34068920576483219</c:v>
                </c:pt>
                <c:pt idx="4">
                  <c:v>0.33550431198615549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E-4377-9025-61EFE0C879E9}"/>
            </c:ext>
          </c:extLst>
        </c:ser>
        <c:ser>
          <c:idx val="1"/>
          <c:order val="1"/>
          <c:tx>
            <c:strRef>
              <c:f>Fig.4!$A$23</c:f>
              <c:strCache>
                <c:ptCount val="1"/>
                <c:pt idx="0">
                  <c:v>Transportes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Fig.4!$B$23:$F$23</c:f>
              <c:numCache>
                <c:formatCode>0.0%</c:formatCode>
                <c:ptCount val="5"/>
                <c:pt idx="0">
                  <c:v>0.30180135286310927</c:v>
                </c:pt>
                <c:pt idx="1">
                  <c:v>0.31117607236329192</c:v>
                </c:pt>
                <c:pt idx="2">
                  <c:v>0.34353183975837326</c:v>
                </c:pt>
                <c:pt idx="3">
                  <c:v>0.32905733712974655</c:v>
                </c:pt>
                <c:pt idx="4">
                  <c:v>0.3517065701872687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2E-4377-9025-61EFE0C879E9}"/>
            </c:ext>
          </c:extLst>
        </c:ser>
        <c:ser>
          <c:idx val="2"/>
          <c:order val="2"/>
          <c:tx>
            <c:strRef>
              <c:f>Fig.4!$A$24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92929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Fig.4!$B$24:$F$24</c:f>
              <c:numCache>
                <c:formatCode>0.0%</c:formatCode>
                <c:ptCount val="5"/>
                <c:pt idx="0">
                  <c:v>4.6638266367959993E-2</c:v>
                </c:pt>
                <c:pt idx="1">
                  <c:v>4.4745555078792902E-2</c:v>
                </c:pt>
                <c:pt idx="2">
                  <c:v>4.6721064907083193E-2</c:v>
                </c:pt>
                <c:pt idx="3">
                  <c:v>5.3943140232777229E-2</c:v>
                </c:pt>
                <c:pt idx="4">
                  <c:v>5.2950443366679083E-2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2E-4377-9025-61EFE0C879E9}"/>
            </c:ext>
          </c:extLst>
        </c:ser>
        <c:ser>
          <c:idx val="3"/>
          <c:order val="3"/>
          <c:tx>
            <c:strRef>
              <c:f>Fig.4!$A$25</c:f>
              <c:strCache>
                <c:ptCount val="1"/>
                <c:pt idx="0">
                  <c:v>Terciário e outros</c:v>
                </c:pt>
              </c:strCache>
            </c:strRef>
          </c:tx>
          <c:spPr>
            <a:solidFill>
              <a:srgbClr val="E2AA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Fig.4!$B$25:$F$25</c:f>
              <c:numCache>
                <c:formatCode>0.0%</c:formatCode>
                <c:ptCount val="5"/>
                <c:pt idx="0">
                  <c:v>5.2324277960714254E-2</c:v>
                </c:pt>
                <c:pt idx="1">
                  <c:v>4.6535663163874245E-2</c:v>
                </c:pt>
                <c:pt idx="2">
                  <c:v>5.1932483034533718E-2</c:v>
                </c:pt>
                <c:pt idx="3">
                  <c:v>4.9898778589826553E-2</c:v>
                </c:pt>
                <c:pt idx="4">
                  <c:v>5.6032914079112657E-2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2E-4377-9025-61EFE0C879E9}"/>
            </c:ext>
          </c:extLst>
        </c:ser>
        <c:ser>
          <c:idx val="4"/>
          <c:order val="4"/>
          <c:tx>
            <c:strRef>
              <c:f>Fig.4!$A$26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5089BC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Fig.4!$B$26:$F$26</c:f>
              <c:numCache>
                <c:formatCode>0.0%</c:formatCode>
                <c:ptCount val="5"/>
                <c:pt idx="0">
                  <c:v>0.13212425301072914</c:v>
                </c:pt>
                <c:pt idx="1">
                  <c:v>0.1065864406851266</c:v>
                </c:pt>
                <c:pt idx="2">
                  <c:v>0.10378379959722579</c:v>
                </c:pt>
                <c:pt idx="3">
                  <c:v>0.11731233317505287</c:v>
                </c:pt>
                <c:pt idx="4">
                  <c:v>0.11394463878394741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2E-4377-9025-61EFE0C879E9}"/>
            </c:ext>
          </c:extLst>
        </c:ser>
        <c:ser>
          <c:idx val="5"/>
          <c:order val="5"/>
          <c:tx>
            <c:strRef>
              <c:f>Fig.4!$A$27</c:f>
              <c:strCache>
                <c:ptCount val="1"/>
                <c:pt idx="0">
                  <c:v>Setor energético</c:v>
                </c:pt>
              </c:strCache>
            </c:strRef>
          </c:tx>
          <c:spPr>
            <a:solidFill>
              <a:srgbClr val="62993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Fig.4!$B$21:$F$21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Fig.4!$B$27:$F$27</c:f>
              <c:numCache>
                <c:formatCode>0.0%</c:formatCode>
                <c:ptCount val="5"/>
                <c:pt idx="0">
                  <c:v>8.1826644088519696E-2</c:v>
                </c:pt>
                <c:pt idx="1">
                  <c:v>0.10987455073787496</c:v>
                </c:pt>
                <c:pt idx="2">
                  <c:v>0.10982447002743445</c:v>
                </c:pt>
                <c:pt idx="3">
                  <c:v>0.10909920510776452</c:v>
                </c:pt>
                <c:pt idx="4">
                  <c:v>8.9861121596836485E-2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2E-4377-9025-61EFE0C8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972880"/>
        <c:axId val="1173985392"/>
      </c:barChart>
      <c:catAx>
        <c:axId val="117397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5392"/>
        <c:crosses val="autoZero"/>
        <c:auto val="1"/>
        <c:lblAlgn val="ctr"/>
        <c:lblOffset val="100"/>
        <c:noMultiLvlLbl val="0"/>
      </c:catAx>
      <c:valAx>
        <c:axId val="11739853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09992815143914"/>
          <c:y val="0.17797450318710162"/>
          <c:w val="0.33690007184856086"/>
          <c:h val="0.64881289838770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07707902141095E-2"/>
          <c:y val="0.11607737644894033"/>
          <c:w val="0.83712963196805856"/>
          <c:h val="0.76606943704990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Fig.39!$A$22</c:f>
              <c:strCache>
                <c:ptCount val="1"/>
                <c:pt idx="0">
                  <c:v>Produção Aciaria Elétrica (mil t)</c:v>
                </c:pt>
              </c:strCache>
            </c:strRef>
          </c:tx>
          <c:spPr>
            <a:solidFill>
              <a:srgbClr val="44546A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Fig.39!$B$21:$P$21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Fig.39!$B$22:$P$22</c:f>
              <c:numCache>
                <c:formatCode>_-* #,##0_-;\-* #,##0_-;_-* "-"??_-;_-@_-</c:formatCode>
                <c:ptCount val="15"/>
                <c:pt idx="0">
                  <c:v>6375.3069999999998</c:v>
                </c:pt>
                <c:pt idx="1">
                  <c:v>6839.1660000000002</c:v>
                </c:pt>
                <c:pt idx="2">
                  <c:v>6372.1840000000002</c:v>
                </c:pt>
                <c:pt idx="3">
                  <c:v>6747.1469999999999</c:v>
                </c:pt>
                <c:pt idx="4">
                  <c:v>5916.8068118219999</c:v>
                </c:pt>
                <c:pt idx="5">
                  <c:v>4809.674</c:v>
                </c:pt>
                <c:pt idx="6">
                  <c:v>4676.34</c:v>
                </c:pt>
                <c:pt idx="7">
                  <c:v>5077.3040000000001</c:v>
                </c:pt>
                <c:pt idx="8">
                  <c:v>5362.9880000000003</c:v>
                </c:pt>
                <c:pt idx="9">
                  <c:v>4922.1559999999999</c:v>
                </c:pt>
                <c:pt idx="10">
                  <c:v>5297.7290000000003</c:v>
                </c:pt>
                <c:pt idx="11">
                  <c:v>5885.0020000000004</c:v>
                </c:pt>
                <c:pt idx="12">
                  <c:v>5538.44</c:v>
                </c:pt>
                <c:pt idx="13">
                  <c:v>4740.3149999999996</c:v>
                </c:pt>
                <c:pt idx="14">
                  <c:v>5291.0730000000003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0-47B0-8580-A1F5B0F3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365807"/>
        <c:axId val="1209352847"/>
      </c:barChart>
      <c:lineChart>
        <c:grouping val="standard"/>
        <c:varyColors val="0"/>
        <c:ser>
          <c:idx val="1"/>
          <c:order val="1"/>
          <c:tx>
            <c:strRef>
              <c:f>Fig.39!$A$23</c:f>
              <c:strCache>
                <c:ptCount val="1"/>
                <c:pt idx="0">
                  <c:v>Participação Aciaria Elétrica do Total (%)</c:v>
                </c:pt>
              </c:strCache>
            </c:strRef>
          </c:tx>
          <c:spPr>
            <a:ln w="28575" cap="rnd">
              <a:solidFill>
                <a:srgbClr val="C02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C02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Fig.39!$B$21:$P$21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Fig.39!$B$23:$P$23</c:f>
              <c:numCache>
                <c:formatCode>0.0%</c:formatCode>
                <c:ptCount val="15"/>
                <c:pt idx="0">
                  <c:v>0.19349886062734256</c:v>
                </c:pt>
                <c:pt idx="1">
                  <c:v>0.1941836384650194</c:v>
                </c:pt>
                <c:pt idx="2">
                  <c:v>0.18457485400701248</c:v>
                </c:pt>
                <c:pt idx="3">
                  <c:v>0.19750180732024045</c:v>
                </c:pt>
                <c:pt idx="4">
                  <c:v>0.18908103661871292</c:v>
                </c:pt>
                <c:pt idx="5">
                  <c:v>0.1543385699584737</c:v>
                </c:pt>
                <c:pt idx="6">
                  <c:v>0.14786439544159244</c:v>
                </c:pt>
                <c:pt idx="7">
                  <c:v>0.14599336194098991</c:v>
                </c:pt>
                <c:pt idx="8">
                  <c:v>0.15146881870551179</c:v>
                </c:pt>
                <c:pt idx="9">
                  <c:v>0.15113039929400207</c:v>
                </c:pt>
                <c:pt idx="10">
                  <c:v>0.16863769803687784</c:v>
                </c:pt>
                <c:pt idx="11">
                  <c:v>0.16315020567592303</c:v>
                </c:pt>
                <c:pt idx="12">
                  <c:v>0.16246764582461548</c:v>
                </c:pt>
                <c:pt idx="13">
                  <c:v>0.14799528881749788</c:v>
                </c:pt>
                <c:pt idx="14">
                  <c:v>0.15676609082761547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7B0-8580-A1F5B0F3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90287"/>
        <c:axId val="1209398447"/>
      </c:lineChart>
      <c:catAx>
        <c:axId val="120936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09352847"/>
        <c:crosses val="autoZero"/>
        <c:auto val="1"/>
        <c:lblAlgn val="ctr"/>
        <c:lblOffset val="100"/>
        <c:noMultiLvlLbl val="0"/>
      </c:catAx>
      <c:valAx>
        <c:axId val="1209352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mil t</a:t>
                </a:r>
              </a:p>
            </c:rich>
          </c:tx>
          <c:layout>
            <c:manualLayout>
              <c:xMode val="edge"/>
              <c:yMode val="edge"/>
              <c:x val="1.3304509980299755E-3"/>
              <c:y val="0.43423356777911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09365807"/>
        <c:crosses val="autoZero"/>
        <c:crossBetween val="between"/>
        <c:majorUnit val="2000"/>
      </c:valAx>
      <c:valAx>
        <c:axId val="1209398447"/>
        <c:scaling>
          <c:orientation val="minMax"/>
          <c:max val="0.2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09390287"/>
        <c:crosses val="max"/>
        <c:crossBetween val="between"/>
        <c:majorUnit val="5.000000000000001E-2"/>
      </c:valAx>
      <c:catAx>
        <c:axId val="1209390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9398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4878282522377011"/>
          <c:y val="2.1483736258207345E-3"/>
          <c:w val="0.44559257015949938"/>
          <c:h val="0.1202536871503161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3376973999542"/>
          <c:y val="7.2183915661364964E-2"/>
          <c:w val="0.77172792248848054"/>
          <c:h val="0.68039321674987152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Fig.40!$A$22</c:f>
              <c:strCache>
                <c:ptCount val="1"/>
                <c:pt idx="0">
                  <c:v>Consumo específico do cimento (tep/ton)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Fig.40!$B$21:$G$21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Fig.40!$B$22:$G$22</c:f>
              <c:numCache>
                <c:formatCode>0.000</c:formatCode>
                <c:ptCount val="6"/>
                <c:pt idx="0">
                  <c:v>8.2230193887241357E-2</c:v>
                </c:pt>
                <c:pt idx="1">
                  <c:v>8.3646001393448785E-2</c:v>
                </c:pt>
                <c:pt idx="2">
                  <c:v>7.4981499208205071E-2</c:v>
                </c:pt>
                <c:pt idx="3">
                  <c:v>7.1967726221093917E-2</c:v>
                </c:pt>
                <c:pt idx="4">
                  <c:v>6.8638253222658305E-2</c:v>
                </c:pt>
                <c:pt idx="5">
                  <c:v>6.7804537883257548E-2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-1527197536"/>
        <c:axId val="-1527205696"/>
      </c:barChart>
      <c:lineChart>
        <c:grouping val="stacked"/>
        <c:varyColors val="0"/>
        <c:ser>
          <c:idx val="7"/>
          <c:order val="1"/>
          <c:tx>
            <c:strRef>
              <c:f>Fig.40!$A$23</c:f>
              <c:strCache>
                <c:ptCount val="1"/>
                <c:pt idx="0">
                  <c:v>Conteúdo de clínquer no cimento (em massa)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C000"/>
              </a:solidFill>
              <a:ln>
                <a:noFill/>
                <a:prstDash val="dash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Fig.40!$B$21:$G$21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Fig.40!$B$23:$G$23</c:f>
              <c:numCache>
                <c:formatCode>0%</c:formatCode>
                <c:ptCount val="6"/>
                <c:pt idx="0">
                  <c:v>0.74570970074500897</c:v>
                </c:pt>
                <c:pt idx="1">
                  <c:v>0.73248790757123883</c:v>
                </c:pt>
                <c:pt idx="2">
                  <c:v>0.67967962795504455</c:v>
                </c:pt>
                <c:pt idx="3">
                  <c:v>0.64368963242383748</c:v>
                </c:pt>
                <c:pt idx="4">
                  <c:v>0.65789473684210531</c:v>
                </c:pt>
                <c:pt idx="5">
                  <c:v>0.69500329212085743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8080"/>
        <c:axId val="-1527184480"/>
      </c:lineChart>
      <c:catAx>
        <c:axId val="-15271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205696"/>
        <c:crosses val="autoZero"/>
        <c:auto val="1"/>
        <c:lblAlgn val="ctr"/>
        <c:lblOffset val="100"/>
        <c:noMultiLvlLbl val="0"/>
      </c:catAx>
      <c:valAx>
        <c:axId val="-1527205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ptos" panose="020B0004020202020204" pitchFamily="34" charset="0"/>
                  </a:defRPr>
                </a:pPr>
                <a:r>
                  <a:rPr lang="en-US" sz="1000">
                    <a:latin typeface="Aptos" panose="020B0004020202020204" pitchFamily="34" charset="0"/>
                  </a:rPr>
                  <a:t>tep/ tonelada de cimento</a:t>
                </a:r>
              </a:p>
            </c:rich>
          </c:tx>
          <c:layout>
            <c:manualLayout>
              <c:xMode val="edge"/>
              <c:yMode val="edge"/>
              <c:x val="6.4378278909535003E-3"/>
              <c:y val="0.11277820646970181"/>
            </c:manualLayout>
          </c:layout>
          <c:overlay val="0"/>
        </c:title>
        <c:numFmt formatCode="#,##0.00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7536"/>
        <c:crosses val="autoZero"/>
        <c:crossBetween val="between"/>
        <c:majorUnit val="2.5000000000000005E-2"/>
      </c:valAx>
      <c:valAx>
        <c:axId val="-1527184480"/>
        <c:scaling>
          <c:orientation val="minMax"/>
          <c:max val="1"/>
          <c:min val="0.5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clínquer/ cimento</a:t>
                </a:r>
              </a:p>
            </c:rich>
          </c:tx>
          <c:layout>
            <c:manualLayout>
              <c:xMode val="edge"/>
              <c:yMode val="edge"/>
              <c:x val="0.96101268165055576"/>
              <c:y val="0.19405341838046011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8080"/>
        <c:crosses val="max"/>
        <c:crossBetween val="between"/>
        <c:majorUnit val="0.1"/>
      </c:valAx>
      <c:catAx>
        <c:axId val="-152719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2718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1.4154326261111925E-3"/>
          <c:y val="0.87908194390016281"/>
          <c:w val="0.99858464982584816"/>
          <c:h val="7.6641029140741515E-2"/>
        </c:manualLayout>
      </c:layout>
      <c:overlay val="0"/>
      <c:txPr>
        <a:bodyPr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5812756914008"/>
          <c:y val="6.0883333333333331E-2"/>
          <c:w val="0.81989266630652347"/>
          <c:h val="0.78460180491137221"/>
        </c:manualLayout>
      </c:layout>
      <c:lineChart>
        <c:grouping val="standard"/>
        <c:varyColors val="0"/>
        <c:ser>
          <c:idx val="6"/>
          <c:order val="0"/>
          <c:tx>
            <c:strRef>
              <c:f>Fig.41!$A$22</c:f>
              <c:strCache>
                <c:ptCount val="1"/>
                <c:pt idx="0">
                  <c:v>Consumo específico térmico do clínquer</c:v>
                </c:pt>
              </c:strCache>
            </c:strRef>
          </c:tx>
          <c:spPr>
            <a:ln w="28575">
              <a:solidFill>
                <a:srgbClr val="953735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953735"/>
              </a:solidFill>
              <a:ln w="28575">
                <a:solidFill>
                  <a:srgbClr val="953735"/>
                </a:solidFill>
              </a:ln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B-47C5-B950-F63FE93A656D}"/>
                </c:ext>
              </c:extLst>
            </c:dLbl>
            <c:dLbl>
              <c:idx val="1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CB-47C5-B950-F63FE93A656D}"/>
                </c:ext>
              </c:extLst>
            </c:dLbl>
            <c:dLbl>
              <c:idx val="3"/>
              <c:layout>
                <c:manualLayout>
                  <c:x val="-4.216393442622951E-2"/>
                  <c:y val="7.6526342214214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953735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Fig.41!$B$21:$G$21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Fig.41!$B$22:$G$22</c:f>
              <c:numCache>
                <c:formatCode>0</c:formatCode>
                <c:ptCount val="6"/>
                <c:pt idx="0">
                  <c:v>100</c:v>
                </c:pt>
                <c:pt idx="1">
                  <c:v>95.44881804645739</c:v>
                </c:pt>
                <c:pt idx="2">
                  <c:v>96.703564453794925</c:v>
                </c:pt>
                <c:pt idx="3">
                  <c:v>89.42518609710892</c:v>
                </c:pt>
                <c:pt idx="4">
                  <c:v>82.180957130634752</c:v>
                </c:pt>
                <c:pt idx="5">
                  <c:v>87.542047557298503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ECB-47C5-B950-F63FE93A656D}"/>
            </c:ext>
          </c:extLst>
        </c:ser>
        <c:ser>
          <c:idx val="0"/>
          <c:order val="1"/>
          <c:tx>
            <c:strRef>
              <c:f>Fig.41!$A$23</c:f>
              <c:strCache>
                <c:ptCount val="1"/>
                <c:pt idx="0">
                  <c:v>Consumo específico elétrico do cimento</c:v>
                </c:pt>
              </c:strCache>
            </c:strRef>
          </c:tx>
          <c:spPr>
            <a:ln w="28575">
              <a:solidFill>
                <a:srgbClr val="00678E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00678E"/>
              </a:solidFill>
              <a:ln w="28575">
                <a:solidFill>
                  <a:srgbClr val="00678E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CB-47C5-B950-F63FE93A656D}"/>
                </c:ext>
              </c:extLst>
            </c:dLbl>
            <c:dLbl>
              <c:idx val="2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678E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Fig.41!$B$21:$G$21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Fig.41!$B$23:$G$23</c:f>
              <c:numCache>
                <c:formatCode>0</c:formatCode>
                <c:ptCount val="6"/>
                <c:pt idx="0">
                  <c:v>100</c:v>
                </c:pt>
                <c:pt idx="1">
                  <c:v>97.573215847912508</c:v>
                </c:pt>
                <c:pt idx="2">
                  <c:v>93.852992852360558</c:v>
                </c:pt>
                <c:pt idx="3">
                  <c:v>94.904866365676526</c:v>
                </c:pt>
                <c:pt idx="4">
                  <c:v>95.923999206435056</c:v>
                </c:pt>
                <c:pt idx="5">
                  <c:v>96.726294368246897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ECB-47C5-B950-F63FE93A65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86112"/>
        <c:axId val="-1527183392"/>
      </c:lineChart>
      <c:catAx>
        <c:axId val="-1527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000" b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</a:defRPr>
            </a:pPr>
            <a:endParaRPr lang="pt-BR"/>
          </a:p>
        </c:txPr>
        <c:crossAx val="-1527183392"/>
        <c:crosses val="autoZero"/>
        <c:auto val="1"/>
        <c:lblAlgn val="ctr"/>
        <c:lblOffset val="100"/>
        <c:noMultiLvlLbl val="0"/>
      </c:catAx>
      <c:valAx>
        <c:axId val="-1527183392"/>
        <c:scaling>
          <c:orientation val="minMax"/>
          <c:min val="70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Índice de variação do consumo específico (100 = ano 2000)</a:t>
                </a:r>
              </a:p>
            </c:rich>
          </c:tx>
          <c:layout>
            <c:manualLayout>
              <c:xMode val="edge"/>
              <c:yMode val="edge"/>
              <c:x val="1.6990467212658213E-2"/>
              <c:y val="9.3202459281630887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861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4962605242291332"/>
          <c:y val="0.66390572753748245"/>
          <c:w val="0.40096609771477881"/>
          <c:h val="0.14117642828892965"/>
        </c:manualLayout>
      </c:layout>
      <c:overlay val="0"/>
      <c:txPr>
        <a:bodyPr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1119916416702411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Fig.42!$A$22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latin typeface="Aptos" panose="020B00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Fig.42!$B$22:$G$22</c:f>
              <c:numCache>
                <c:formatCode>0%</c:formatCode>
                <c:ptCount val="6"/>
                <c:pt idx="0">
                  <c:v>0.55293834320875357</c:v>
                </c:pt>
                <c:pt idx="1">
                  <c:v>0.64821740134391903</c:v>
                </c:pt>
                <c:pt idx="2">
                  <c:v>0.74287449053236554</c:v>
                </c:pt>
                <c:pt idx="3">
                  <c:v>0.69386792519975293</c:v>
                </c:pt>
                <c:pt idx="4">
                  <c:v>0.61981708794168744</c:v>
                </c:pt>
                <c:pt idx="5">
                  <c:v>0.54888997603019496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F3F-A148-4F8E0A5DCB3B}"/>
            </c:ext>
          </c:extLst>
        </c:ser>
        <c:ser>
          <c:idx val="6"/>
          <c:order val="1"/>
          <c:tx>
            <c:strRef>
              <c:f>Fig.42!$A$23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C7-4F3F-A148-4F8E0A5DC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Fig.42!$B$23:$G$23</c:f>
              <c:numCache>
                <c:formatCode>0%</c:formatCode>
                <c:ptCount val="6"/>
                <c:pt idx="0">
                  <c:v>0.15286261140826535</c:v>
                </c:pt>
                <c:pt idx="1">
                  <c:v>8.0463761946036796E-3</c:v>
                </c:pt>
                <c:pt idx="2">
                  <c:v>1.9012461653297157E-3</c:v>
                </c:pt>
                <c:pt idx="3">
                  <c:v>2.0150399896287294E-3</c:v>
                </c:pt>
                <c:pt idx="4">
                  <c:v>1.8684506932425513E-3</c:v>
                </c:pt>
                <c:pt idx="5">
                  <c:v>9.497370515113775E-4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7-4F3F-A148-4F8E0A5DCB3B}"/>
            </c:ext>
          </c:extLst>
        </c:ser>
        <c:ser>
          <c:idx val="1"/>
          <c:order val="2"/>
          <c:tx>
            <c:strRef>
              <c:f>Fig.42!$A$24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Fig.42!$B$24:$G$24</c:f>
              <c:numCache>
                <c:formatCode>0%</c:formatCode>
                <c:ptCount val="6"/>
                <c:pt idx="0">
                  <c:v>0.11925421060235106</c:v>
                </c:pt>
                <c:pt idx="1">
                  <c:v>0.12980619091525908</c:v>
                </c:pt>
                <c:pt idx="2">
                  <c:v>0.13008560809375011</c:v>
                </c:pt>
                <c:pt idx="3">
                  <c:v>0.13792441994432783</c:v>
                </c:pt>
                <c:pt idx="4">
                  <c:v>0.14296331556786093</c:v>
                </c:pt>
                <c:pt idx="5">
                  <c:v>0.13130487046096295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7-4F3F-A148-4F8E0A5DCB3B}"/>
            </c:ext>
          </c:extLst>
        </c:ser>
        <c:ser>
          <c:idx val="4"/>
          <c:order val="3"/>
          <c:tx>
            <c:strRef>
              <c:f>Fig.42!$A$26</c:f>
              <c:strCache>
                <c:ptCount val="1"/>
                <c:pt idx="0">
                  <c:v>Carvão vegetal e lenha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Fig.42!$B$26:$G$26</c:f>
              <c:numCache>
                <c:formatCode>0%</c:formatCode>
                <c:ptCount val="6"/>
                <c:pt idx="0">
                  <c:v>7.6437272220198402E-2</c:v>
                </c:pt>
                <c:pt idx="1">
                  <c:v>8.5717189254068363E-2</c:v>
                </c:pt>
                <c:pt idx="2">
                  <c:v>1.4806654599616923E-2</c:v>
                </c:pt>
                <c:pt idx="3">
                  <c:v>4.0339635338347016E-2</c:v>
                </c:pt>
                <c:pt idx="4">
                  <c:v>4.0885688642652393E-2</c:v>
                </c:pt>
                <c:pt idx="5">
                  <c:v>3.6253173173134874E-2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C7-4F3F-A148-4F8E0A5DCB3B}"/>
            </c:ext>
          </c:extLst>
        </c:ser>
        <c:ser>
          <c:idx val="5"/>
          <c:order val="4"/>
          <c:tx>
            <c:strRef>
              <c:f>Fig.42!$A$27</c:f>
              <c:strCache>
                <c:ptCount val="1"/>
                <c:pt idx="0">
                  <c:v>Carvão mineral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Fig.42!$B$27:$G$27</c:f>
              <c:numCache>
                <c:formatCode>0%</c:formatCode>
                <c:ptCount val="6"/>
                <c:pt idx="0">
                  <c:v>4.2948345073884286E-2</c:v>
                </c:pt>
                <c:pt idx="1">
                  <c:v>1.5650107407995811E-2</c:v>
                </c:pt>
                <c:pt idx="2">
                  <c:v>1.225744379737945E-2</c:v>
                </c:pt>
                <c:pt idx="3">
                  <c:v>1.587818504908051E-2</c:v>
                </c:pt>
                <c:pt idx="4">
                  <c:v>3.4180505292889514E-3</c:v>
                </c:pt>
                <c:pt idx="5">
                  <c:v>2.0811564511807736E-2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C7-4F3F-A148-4F8E0A5DCB3B}"/>
            </c:ext>
          </c:extLst>
        </c:ser>
        <c:ser>
          <c:idx val="3"/>
          <c:order val="5"/>
          <c:tx>
            <c:strRef>
              <c:f>Fig.42!$A$25</c:f>
              <c:strCache>
                <c:ptCount val="1"/>
                <c:pt idx="0">
                  <c:v>Combustíveis alternativos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18-44ED-8AF6-0C5DB5E15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Fig.42!$B$25:$G$25</c:f>
              <c:numCache>
                <c:formatCode>0%</c:formatCode>
                <c:ptCount val="6"/>
                <c:pt idx="0">
                  <c:v>3.3111420842561821E-2</c:v>
                </c:pt>
                <c:pt idx="1">
                  <c:v>9.4685634902989438E-2</c:v>
                </c:pt>
                <c:pt idx="2">
                  <c:v>8.1535290245692477E-2</c:v>
                </c:pt>
                <c:pt idx="3">
                  <c:v>9.1080528250006426E-2</c:v>
                </c:pt>
                <c:pt idx="4">
                  <c:v>0.17217661451040489</c:v>
                </c:pt>
                <c:pt idx="5">
                  <c:v>0.25014266293735926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7-4F3F-A148-4F8E0A5DCB3B}"/>
            </c:ext>
          </c:extLst>
        </c:ser>
        <c:ser>
          <c:idx val="2"/>
          <c:order val="6"/>
          <c:tx>
            <c:strRef>
              <c:f>Fig.42!$A$28</c:f>
              <c:strCache>
                <c:ptCount val="1"/>
                <c:pt idx="0">
                  <c:v>Outras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2024</c:v>
                </c:pt>
              </c:numCache>
            </c:numRef>
          </c:cat>
          <c:val>
            <c:numRef>
              <c:f>Fig.42!$B$28:$G$28</c:f>
              <c:numCache>
                <c:formatCode>0%</c:formatCode>
                <c:ptCount val="6"/>
                <c:pt idx="0">
                  <c:v>2.2447796643985579E-2</c:v>
                </c:pt>
                <c:pt idx="1">
                  <c:v>1.7877099981164369E-2</c:v>
                </c:pt>
                <c:pt idx="2">
                  <c:v>1.6539266565865737E-2</c:v>
                </c:pt>
                <c:pt idx="3">
                  <c:v>1.889426622885676E-2</c:v>
                </c:pt>
                <c:pt idx="4">
                  <c:v>1.887079211486278E-2</c:v>
                </c:pt>
                <c:pt idx="5">
                  <c:v>1.1648015835028874E-2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C7-4F3F-A148-4F8E0A5DCB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000" b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3761368155572093"/>
          <c:y val="0.18043125760345557"/>
          <c:w val="0.25183785893189403"/>
          <c:h val="0.60146329058072301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672655019164286E-2"/>
          <c:y val="7.4645906251022215E-2"/>
          <c:w val="0.88566529498906577"/>
          <c:h val="0.74101627373700651"/>
        </c:manualLayout>
      </c:layout>
      <c:lineChart>
        <c:grouping val="standard"/>
        <c:varyColors val="0"/>
        <c:ser>
          <c:idx val="0"/>
          <c:order val="0"/>
          <c:tx>
            <c:strRef>
              <c:f>Fig.43!$A$22</c:f>
              <c:strCache>
                <c:ptCount val="1"/>
                <c:pt idx="0">
                  <c:v>Participação da Sucata Recuperada no Alumínio Total (%)</c:v>
                </c:pt>
              </c:strCache>
            </c:strRef>
          </c:tx>
          <c:spPr>
            <a:ln w="28575">
              <a:solidFill>
                <a:srgbClr val="44546A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8575">
                <a:solidFill>
                  <a:srgbClr val="44546A"/>
                </a:solidFill>
              </a:ln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Fig.43!$B$21:$U$21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Fig.43!$B$22:$U$22</c:f>
              <c:numCache>
                <c:formatCode>0%</c:formatCode>
                <c:ptCount val="20"/>
                <c:pt idx="0">
                  <c:v>0.16735238518847995</c:v>
                </c:pt>
                <c:pt idx="1">
                  <c:v>0.19432588501129802</c:v>
                </c:pt>
                <c:pt idx="2">
                  <c:v>0.17642960234907681</c:v>
                </c:pt>
                <c:pt idx="3">
                  <c:v>0.20353855005753738</c:v>
                </c:pt>
                <c:pt idx="4">
                  <c:v>0.21241662390969729</c:v>
                </c:pt>
                <c:pt idx="5">
                  <c:v>0.24109480756879603</c:v>
                </c:pt>
                <c:pt idx="6">
                  <c:v>0.26186327764681766</c:v>
                </c:pt>
                <c:pt idx="7">
                  <c:v>0.26126311458547624</c:v>
                </c:pt>
                <c:pt idx="8">
                  <c:v>0.28113113940797091</c:v>
                </c:pt>
                <c:pt idx="9">
                  <c:v>0.36417713152676801</c:v>
                </c:pt>
                <c:pt idx="10">
                  <c:v>0.43807306068985591</c:v>
                </c:pt>
                <c:pt idx="11">
                  <c:v>0.44050991501416431</c:v>
                </c:pt>
                <c:pt idx="12">
                  <c:v>0.4600255943961743</c:v>
                </c:pt>
                <c:pt idx="13">
                  <c:v>0.53883834849545131</c:v>
                </c:pt>
                <c:pt idx="14">
                  <c:v>0.55164804854502825</c:v>
                </c:pt>
                <c:pt idx="15">
                  <c:v>0.53618576941303908</c:v>
                </c:pt>
                <c:pt idx="16">
                  <c:v>0.52893419606885606</c:v>
                </c:pt>
                <c:pt idx="17">
                  <c:v>0.55604131373299082</c:v>
                </c:pt>
                <c:pt idx="18">
                  <c:v>0.49736024078551339</c:v>
                </c:pt>
                <c:pt idx="19">
                  <c:v>0.49102593527656646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C-4B72-AF46-BCF2339C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7193728"/>
        <c:axId val="-1527199168"/>
      </c:line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-15271937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67467862104637"/>
          <c:y val="0.127950509793288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7"/>
                <c:pt idx="0">
                  <c:v>Transportes</c:v>
                </c:pt>
                <c:pt idx="1">
                  <c:v>Industrial</c:v>
                </c:pt>
                <c:pt idx="2">
                  <c:v>Uso não-energético</c:v>
                </c:pt>
                <c:pt idx="3">
                  <c:v>Residencial</c:v>
                </c:pt>
                <c:pt idx="4">
                  <c:v>Energético</c:v>
                </c:pt>
                <c:pt idx="5">
                  <c:v>Agropecuária</c:v>
                </c:pt>
                <c:pt idx="6">
                  <c:v>Outros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89-4210-905B-DF8C811BAF3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B89-4210-905B-DF8C811BAF3A}"/>
              </c:ext>
            </c:extLst>
          </c:dPt>
          <c:dPt>
            <c:idx val="2"/>
            <c:bubble3D val="0"/>
            <c:spPr>
              <a:solidFill>
                <a:srgbClr val="D26E2A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B89-4210-905B-DF8C811BAF3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B89-4210-905B-DF8C811BAF3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B89-4210-905B-DF8C811BAF3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B89-4210-905B-DF8C811BAF3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B89-4210-905B-DF8C811BAF3A}"/>
              </c:ext>
            </c:extLst>
          </c:dPt>
          <c:dLbls>
            <c:dLbl>
              <c:idx val="0"/>
              <c:layout>
                <c:manualLayout>
                  <c:x val="7.0183441960948501E-2"/>
                  <c:y val="0.337956468439492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2525274295315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89-4210-905B-DF8C811BAF3A}"/>
                </c:ext>
              </c:extLst>
            </c:dLbl>
            <c:dLbl>
              <c:idx val="1"/>
              <c:layout>
                <c:manualLayout>
                  <c:x val="-0.12888775952713571"/>
                  <c:y val="0.137009306204292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9-4210-905B-DF8C811BAF3A}"/>
                </c:ext>
              </c:extLst>
            </c:dLbl>
            <c:dLbl>
              <c:idx val="2"/>
              <c:layout>
                <c:manualLayout>
                  <c:x val="-0.19347458791689551"/>
                  <c:y val="-6.850449122558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71461349973969"/>
                      <c:h val="0.12924540966803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B89-4210-905B-DF8C811BAF3A}"/>
                </c:ext>
              </c:extLst>
            </c:dLbl>
            <c:dLbl>
              <c:idx val="3"/>
              <c:layout>
                <c:manualLayout>
                  <c:x val="-0.15791244507369989"/>
                  <c:y val="-5.93708791574323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4179840320901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B89-4210-905B-DF8C811BAF3A}"/>
                </c:ext>
              </c:extLst>
            </c:dLbl>
            <c:dLbl>
              <c:idx val="4"/>
              <c:layout>
                <c:manualLayout>
                  <c:x val="-0.12866947473749399"/>
                  <c:y val="-0.132442329330815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89-4210-905B-DF8C811BAF3A}"/>
                </c:ext>
              </c:extLst>
            </c:dLbl>
            <c:dLbl>
              <c:idx val="5"/>
              <c:layout>
                <c:manualLayout>
                  <c:x val="5.0298067397384023E-2"/>
                  <c:y val="-0.17126145295312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000" b="0" i="0" u="none" strike="noStrike" kern="1200" baseline="0">
                      <a:solidFill>
                        <a:schemeClr val="tx1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46545634466693"/>
                      <c:h val="9.72766074050473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B89-4210-905B-DF8C811BAF3A}"/>
                </c:ext>
              </c:extLst>
            </c:dLbl>
            <c:dLbl>
              <c:idx val="6"/>
              <c:layout>
                <c:manualLayout>
                  <c:x val="9.123835481385939E-2"/>
                  <c:y val="-0.118741398710386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89-4210-905B-DF8C811BA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Ref>
              <c:f>Fig.44!$C$23:$C$29</c:f>
              <c:numCache>
                <c:formatCode>0%</c:formatCode>
                <c:ptCount val="7"/>
                <c:pt idx="0">
                  <c:v>0.33245339896082599</c:v>
                </c:pt>
                <c:pt idx="1">
                  <c:v>0.31713808708896379</c:v>
                </c:pt>
                <c:pt idx="2">
                  <c:v>5.4742142622446074E-2</c:v>
                </c:pt>
                <c:pt idx="3">
                  <c:v>0.10770706511657348</c:v>
                </c:pt>
                <c:pt idx="4">
                  <c:v>8.4941931262169507E-2</c:v>
                </c:pt>
                <c:pt idx="5">
                  <c:v>5.0051822643978595E-2</c:v>
                </c:pt>
                <c:pt idx="6">
                  <c:v>5.2965552305042629E-2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89-4210-905B-DF8C811B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1.9850565877893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Fig.44!$C$32</c:f>
              <c:numCache>
                <c:formatCode>0.0%</c:formatCode>
                <c:ptCount val="1"/>
                <c:pt idx="0">
                  <c:v>2.4727548787634866E-2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D-4350-8DE8-0E97948697BB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-2.4813207347366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Fig.44!$C$33</c:f>
              <c:numCache>
                <c:formatCode>0.0%</c:formatCode>
                <c:ptCount val="1"/>
                <c:pt idx="0">
                  <c:v>3.5467420128386537E-2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D-4350-8DE8-0E97948697BB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763888888888889"/>
                  <c:y val="-1.488792440842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Fig.44!$C$34</c:f>
              <c:numCache>
                <c:formatCode>0.0%</c:formatCode>
                <c:ptCount val="1"/>
                <c:pt idx="0">
                  <c:v>0.19432239350332428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D-4350-8DE8-0E97948697BB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C02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Fig.44!$C$35</c:f>
              <c:numCache>
                <c:formatCode>0.0%</c:formatCode>
                <c:ptCount val="1"/>
                <c:pt idx="0">
                  <c:v>0.25926292478996876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FD-4350-8DE8-0E97948697BB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Fig.44!$C$36</c:f>
              <c:numCache>
                <c:formatCode>0.0%</c:formatCode>
                <c:ptCount val="1"/>
                <c:pt idx="0">
                  <c:v>6.0886597358260311E-2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FD-4350-8DE8-0E97948697BB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9.9252829389465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Fig.44!$C$37</c:f>
              <c:numCache>
                <c:formatCode>0.0%</c:formatCode>
                <c:ptCount val="1"/>
                <c:pt idx="0">
                  <c:v>0.42533311543242525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FD-4350-8DE8-0E97948697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586174242424242"/>
          <c:y val="0.49254411964107991"/>
          <c:w val="0.62012941919191922"/>
          <c:h val="0.47643702661968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+mj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870392825951712E-2"/>
          <c:y val="0.127950420189121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1"/>
                <c:pt idx="0">
                  <c:v>Transportes Industrial Uso não-energético Residencial Energético Agropecuária Outros</c:v>
                </c:pt>
              </c:strCache>
            </c:strRef>
          </c:tx>
          <c:spPr>
            <a:ln w="9525"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BFF-4E09-93A5-5222A0C4926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BFF-4E09-93A5-5222A0C4926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BFF-4E09-93A5-5222A0C4926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BFF-4E09-93A5-5222A0C4926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BFF-4E09-93A5-5222A0C4926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BFF-4E09-93A5-5222A0C4926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 w="9525"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BFF-4E09-93A5-5222A0C4926A}"/>
              </c:ext>
            </c:extLst>
          </c:dPt>
          <c:dLbls>
            <c:dLbl>
              <c:idx val="0"/>
              <c:layout>
                <c:manualLayout>
                  <c:x val="5.4176689767100779E-2"/>
                  <c:y val="0.383626057372017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F-4E09-93A5-5222A0C4926A}"/>
                </c:ext>
              </c:extLst>
            </c:dLbl>
            <c:dLbl>
              <c:idx val="1"/>
              <c:layout>
                <c:manualLayout>
                  <c:x val="-0.14330608260975045"/>
                  <c:y val="4.56697687347640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F-4E09-93A5-5222A0C4926A}"/>
                </c:ext>
              </c:extLst>
            </c:dLbl>
            <c:dLbl>
              <c:idx val="2"/>
              <c:layout>
                <c:manualLayout>
                  <c:x val="-0.14155844745597301"/>
                  <c:y val="-3.65358149878112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F-4E09-93A5-5222A0C4926A}"/>
                </c:ext>
              </c:extLst>
            </c:dLbl>
            <c:dLbl>
              <c:idx val="3"/>
              <c:layout>
                <c:manualLayout>
                  <c:x val="-0.14155844745597301"/>
                  <c:y val="-5.93706993551932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F-4E09-93A5-5222A0C4926A}"/>
                </c:ext>
              </c:extLst>
            </c:dLbl>
            <c:dLbl>
              <c:idx val="4"/>
              <c:layout>
                <c:manualLayout>
                  <c:x val="-6.8157770997320344E-2"/>
                  <c:y val="-0.159844190571674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F-4E09-93A5-5222A0C4926A}"/>
                </c:ext>
              </c:extLst>
            </c:dLbl>
            <c:dLbl>
              <c:idx val="5"/>
              <c:layout>
                <c:manualLayout>
                  <c:x val="8.7381757688872227E-2"/>
                  <c:y val="-0.164411167445150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FF-4E09-93A5-5222A0C4926A}"/>
                </c:ext>
              </c:extLst>
            </c:dLbl>
            <c:dLbl>
              <c:idx val="6"/>
              <c:layout>
                <c:manualLayout>
                  <c:x val="0.10311047407286911"/>
                  <c:y val="-9.59065143430044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FF-4E09-93A5-5222A0C49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ptos" panose="020B00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Lit>
              <c:formatCode>0%</c:formatCode>
              <c:ptCount val="7"/>
              <c:pt idx="0">
                <c:v>0.27647144648539634</c:v>
              </c:pt>
              <c:pt idx="1">
                <c:v>0.35384553746115649</c:v>
              </c:pt>
              <c:pt idx="2">
                <c:v>8.3392329866956647E-2</c:v>
              </c:pt>
              <c:pt idx="3">
                <c:v>0.12070924440040912</c:v>
              </c:pt>
              <c:pt idx="4">
                <c:v>7.4956974857181322E-2</c:v>
              </c:pt>
              <c:pt idx="5">
                <c:v>4.2721418554343499E-2</c:v>
              </c:pt>
              <c:pt idx="6">
                <c:v>4.7903048374556612E-2</c:v>
              </c:pt>
            </c:numLit>
          </c:val>
          <c:extLst>
            <c:ext xmlns:c16="http://schemas.microsoft.com/office/drawing/2014/chart" uri="{C3380CC4-5D6E-409C-BE32-E72D297353CC}">
              <c16:uniqueId val="{0000000E-BBFF-4E09-93A5-5222A0C4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1.985056587789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Fig.44!$B$32</c:f>
              <c:numCache>
                <c:formatCode>0.0%</c:formatCode>
                <c:ptCount val="1"/>
                <c:pt idx="0">
                  <c:v>2.1760464550818617E-2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C34-8D34-A41337E1FA42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2"/>
                  <c:y val="-1.488792440841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Fig.44!$B$33</c:f>
              <c:numCache>
                <c:formatCode>0.0%</c:formatCode>
                <c:ptCount val="1"/>
                <c:pt idx="0">
                  <c:v>6.7146655321734625E-2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C34-8D34-A41337E1FA42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Fig.44!$B$34</c:f>
              <c:numCache>
                <c:formatCode>0.0%</c:formatCode>
                <c:ptCount val="1"/>
                <c:pt idx="0">
                  <c:v>0.12282808082407698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C-4C34-8D34-A41337E1FA42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2000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6C-4C34-8D34-A41337E1FA42}"/>
              </c:ext>
            </c:extLst>
          </c:dPt>
          <c:dLbls>
            <c:dLbl>
              <c:idx val="0"/>
              <c:layout>
                <c:manualLayout>
                  <c:x val="0.1643623737373737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Fig.44!$B$35</c:f>
              <c:numCache>
                <c:formatCode>0.0%</c:formatCode>
                <c:ptCount val="1"/>
                <c:pt idx="0">
                  <c:v>0.27986485491038443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C-4C34-8D34-A41337E1FA42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C-4C34-8D34-A41337E1FA42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A6C-4C34-8D34-A41337E1FA42}"/>
              </c:ext>
            </c:extLst>
          </c:dPt>
          <c:dLbls>
            <c:dLbl>
              <c:idx val="0"/>
              <c:layout>
                <c:manualLayout>
                  <c:x val="0.16035353535353536"/>
                  <c:y val="-4.54903546283801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Fig.44!$B$37</c:f>
              <c:numCache>
                <c:formatCode>0.0%</c:formatCode>
                <c:ptCount val="1"/>
                <c:pt idx="0">
                  <c:v>0.5083999443929853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6C-4C34-8D34-A41337E1F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152809343434336"/>
          <c:y val="0.53333820479766292"/>
          <c:w val="0.56036584595959593"/>
          <c:h val="0.43454998806230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79829200454437E-2"/>
          <c:y val="5.0925925925925923E-2"/>
          <c:w val="0.72760518274767894"/>
          <c:h val="0.7574379702537182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Fig.45!$A$27</c:f>
              <c:strCache>
                <c:ptCount val="1"/>
                <c:pt idx="0">
                  <c:v>Gasolina de Aviação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Fig.45!$B$27:$Y$27</c:f>
              <c:numCache>
                <c:formatCode>#,##0</c:formatCode>
                <c:ptCount val="24"/>
                <c:pt idx="0">
                  <c:v>58.0032</c:v>
                </c:pt>
                <c:pt idx="1">
                  <c:v>56.476799999999997</c:v>
                </c:pt>
                <c:pt idx="2">
                  <c:v>41.965000000000003</c:v>
                </c:pt>
                <c:pt idx="3">
                  <c:v>47.305999999999997</c:v>
                </c:pt>
                <c:pt idx="4">
                  <c:v>46.542999999999999</c:v>
                </c:pt>
                <c:pt idx="5">
                  <c:v>42.367202479000007</c:v>
                </c:pt>
                <c:pt idx="6">
                  <c:v>53.944100000000006</c:v>
                </c:pt>
                <c:pt idx="7">
                  <c:v>55.503483539000001</c:v>
                </c:pt>
                <c:pt idx="8">
                  <c:v>46.550729953000001</c:v>
                </c:pt>
                <c:pt idx="9">
                  <c:v>46.542999999999999</c:v>
                </c:pt>
                <c:pt idx="10">
                  <c:v>53.070091129999994</c:v>
                </c:pt>
                <c:pt idx="11">
                  <c:v>53.699289923999999</c:v>
                </c:pt>
                <c:pt idx="12">
                  <c:v>58.187142999999999</c:v>
                </c:pt>
                <c:pt idx="13">
                  <c:v>58.187142999999999</c:v>
                </c:pt>
                <c:pt idx="14">
                  <c:v>58.174171999999999</c:v>
                </c:pt>
                <c:pt idx="15">
                  <c:v>48.624464000000003</c:v>
                </c:pt>
                <c:pt idx="16">
                  <c:v>43.668779000000001</c:v>
                </c:pt>
                <c:pt idx="17">
                  <c:v>39.196073000000005</c:v>
                </c:pt>
                <c:pt idx="18">
                  <c:v>36.978795000000005</c:v>
                </c:pt>
                <c:pt idx="19">
                  <c:v>32.920397999999999</c:v>
                </c:pt>
                <c:pt idx="20">
                  <c:v>29.755474</c:v>
                </c:pt>
                <c:pt idx="21">
                  <c:v>36.463007000000005</c:v>
                </c:pt>
                <c:pt idx="22">
                  <c:v>34.627991999999999</c:v>
                </c:pt>
                <c:pt idx="23">
                  <c:v>32.441234000000001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D1-4701-AF58-6D23B83A315F}"/>
            </c:ext>
          </c:extLst>
        </c:ser>
        <c:ser>
          <c:idx val="7"/>
          <c:order val="1"/>
          <c:tx>
            <c:strRef>
              <c:f>Fig.45!$A$29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Fig.45!$B$29:$Y$29</c:f>
              <c:numCache>
                <c:formatCode>#,##0</c:formatCode>
                <c:ptCount val="24"/>
                <c:pt idx="0">
                  <c:v>107.49999999999999</c:v>
                </c:pt>
                <c:pt idx="1">
                  <c:v>103.19999999999999</c:v>
                </c:pt>
                <c:pt idx="2">
                  <c:v>80.839999999999989</c:v>
                </c:pt>
                <c:pt idx="3">
                  <c:v>84.279999999999987</c:v>
                </c:pt>
                <c:pt idx="4">
                  <c:v>89.353999999999999</c:v>
                </c:pt>
                <c:pt idx="5">
                  <c:v>102.16799999999999</c:v>
                </c:pt>
                <c:pt idx="6">
                  <c:v>125.74059999999999</c:v>
                </c:pt>
                <c:pt idx="7">
                  <c:v>135.42935999999997</c:v>
                </c:pt>
                <c:pt idx="8">
                  <c:v>138.17439400000001</c:v>
                </c:pt>
                <c:pt idx="9">
                  <c:v>136.81997999999999</c:v>
                </c:pt>
                <c:pt idx="10">
                  <c:v>142.93199999999999</c:v>
                </c:pt>
                <c:pt idx="11">
                  <c:v>146.19999999999999</c:v>
                </c:pt>
                <c:pt idx="12">
                  <c:v>162.12513599999997</c:v>
                </c:pt>
                <c:pt idx="13">
                  <c:v>162.01170199999999</c:v>
                </c:pt>
                <c:pt idx="14">
                  <c:v>170.19236599999999</c:v>
                </c:pt>
                <c:pt idx="15">
                  <c:v>176.74659800000001</c:v>
                </c:pt>
                <c:pt idx="16">
                  <c:v>172.623414</c:v>
                </c:pt>
                <c:pt idx="17">
                  <c:v>176.74659800000001</c:v>
                </c:pt>
                <c:pt idx="18">
                  <c:v>169.26863999999998</c:v>
                </c:pt>
                <c:pt idx="19">
                  <c:v>140.06484859882784</c:v>
                </c:pt>
                <c:pt idx="20">
                  <c:v>174.3714306040593</c:v>
                </c:pt>
                <c:pt idx="21">
                  <c:v>174.21371725113517</c:v>
                </c:pt>
                <c:pt idx="22">
                  <c:v>175.24924670291978</c:v>
                </c:pt>
                <c:pt idx="23">
                  <c:v>172.68832120563954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D1-4701-AF58-6D23B83A315F}"/>
            </c:ext>
          </c:extLst>
        </c:ser>
        <c:ser>
          <c:idx val="1"/>
          <c:order val="2"/>
          <c:tx>
            <c:strRef>
              <c:f>Fig.45!$A$23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Fig.45!$B$23:$Z$23</c:f>
              <c:numCache>
                <c:formatCode>#,##0</c:formatCode>
                <c:ptCount val="25"/>
                <c:pt idx="0">
                  <c:v>24090.396120000005</c:v>
                </c:pt>
                <c:pt idx="1">
                  <c:v>24840.303600000003</c:v>
                </c:pt>
                <c:pt idx="2">
                  <c:v>26060.0576</c:v>
                </c:pt>
                <c:pt idx="3">
                  <c:v>25189.2464</c:v>
                </c:pt>
                <c:pt idx="4">
                  <c:v>27031.780799999997</c:v>
                </c:pt>
                <c:pt idx="5">
                  <c:v>26945.590514160969</c:v>
                </c:pt>
                <c:pt idx="6">
                  <c:v>27424.385427898866</c:v>
                </c:pt>
                <c:pt idx="7">
                  <c:v>28854.981944682218</c:v>
                </c:pt>
                <c:pt idx="8">
                  <c:v>30314.336498326447</c:v>
                </c:pt>
                <c:pt idx="9">
                  <c:v>29633.711899227397</c:v>
                </c:pt>
                <c:pt idx="10">
                  <c:v>32443.845553401279</c:v>
                </c:pt>
                <c:pt idx="11">
                  <c:v>34194.586148223716</c:v>
                </c:pt>
                <c:pt idx="12">
                  <c:v>36171.473192721292</c:v>
                </c:pt>
                <c:pt idx="13">
                  <c:v>38464.873035007033</c:v>
                </c:pt>
                <c:pt idx="14">
                  <c:v>38734.509051377856</c:v>
                </c:pt>
                <c:pt idx="15">
                  <c:v>36673.236558046912</c:v>
                </c:pt>
                <c:pt idx="16">
                  <c:v>35474.919178777018</c:v>
                </c:pt>
                <c:pt idx="17">
                  <c:v>35299.950975522152</c:v>
                </c:pt>
                <c:pt idx="18">
                  <c:v>34924.074199052629</c:v>
                </c:pt>
                <c:pt idx="19">
                  <c:v>35632.174146788602</c:v>
                </c:pt>
                <c:pt idx="20">
                  <c:v>35200.169343728347</c:v>
                </c:pt>
                <c:pt idx="21">
                  <c:v>38429.514957646243</c:v>
                </c:pt>
                <c:pt idx="22">
                  <c:v>39908.529521796816</c:v>
                </c:pt>
                <c:pt idx="23">
                  <c:v>40526.473441153925</c:v>
                </c:pt>
                <c:pt idx="24">
                  <c:v>40760.330813951085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1-4701-AF58-6D23B83A315F}"/>
            </c:ext>
          </c:extLst>
        </c:ser>
        <c:ser>
          <c:idx val="2"/>
          <c:order val="3"/>
          <c:tx>
            <c:strRef>
              <c:f>Fig.45!$A$24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Fig.45!$B$24:$Z$24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0.44531847149375553</c:v>
                </c:pt>
                <c:pt idx="6">
                  <c:v>43.730156811437823</c:v>
                </c:pt>
                <c:pt idx="7">
                  <c:v>256.17873000006847</c:v>
                </c:pt>
                <c:pt idx="8">
                  <c:v>720.73670526145042</c:v>
                </c:pt>
                <c:pt idx="9">
                  <c:v>1018.9045989270699</c:v>
                </c:pt>
                <c:pt idx="10">
                  <c:v>1496.2386164587415</c:v>
                </c:pt>
                <c:pt idx="11">
                  <c:v>1620.00859163429</c:v>
                </c:pt>
                <c:pt idx="12">
                  <c:v>1743.7269674573533</c:v>
                </c:pt>
                <c:pt idx="13">
                  <c:v>1842.3399690453548</c:v>
                </c:pt>
                <c:pt idx="14">
                  <c:v>2133.7311846704724</c:v>
                </c:pt>
                <c:pt idx="15">
                  <c:v>2497.6973732234464</c:v>
                </c:pt>
                <c:pt idx="16">
                  <c:v>2470.7967311439379</c:v>
                </c:pt>
                <c:pt idx="17">
                  <c:v>2753.716070832681</c:v>
                </c:pt>
                <c:pt idx="18">
                  <c:v>3473.7169290348916</c:v>
                </c:pt>
                <c:pt idx="19">
                  <c:v>3798.5331472026755</c:v>
                </c:pt>
                <c:pt idx="20">
                  <c:v>4118.1841689381172</c:v>
                </c:pt>
                <c:pt idx="21">
                  <c:v>4390.5499786749888</c:v>
                </c:pt>
                <c:pt idx="22">
                  <c:v>4104.2410403086924</c:v>
                </c:pt>
                <c:pt idx="23">
                  <c:v>4891.5465902836149</c:v>
                </c:pt>
                <c:pt idx="24">
                  <c:v>5834.8568696218044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1-4701-AF58-6D23B83A315F}"/>
            </c:ext>
          </c:extLst>
        </c:ser>
        <c:ser>
          <c:idx val="3"/>
          <c:order val="4"/>
          <c:tx>
            <c:strRef>
              <c:f>Fig.45!$A$25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Fig.45!$B$25:$Z$25</c:f>
              <c:numCache>
                <c:formatCode>#,##0</c:formatCode>
                <c:ptCount val="25"/>
                <c:pt idx="0">
                  <c:v>648.28399999999999</c:v>
                </c:pt>
                <c:pt idx="1">
                  <c:v>711.57799999999997</c:v>
                </c:pt>
                <c:pt idx="2">
                  <c:v>742.26599999999996</c:v>
                </c:pt>
                <c:pt idx="3">
                  <c:v>699.11099999999999</c:v>
                </c:pt>
                <c:pt idx="4">
                  <c:v>781.58499999999992</c:v>
                </c:pt>
                <c:pt idx="5">
                  <c:v>805.70886556999994</c:v>
                </c:pt>
                <c:pt idx="6">
                  <c:v>732.67599999999993</c:v>
                </c:pt>
                <c:pt idx="7">
                  <c:v>930.32589999999993</c:v>
                </c:pt>
                <c:pt idx="8">
                  <c:v>1037.6379999999999</c:v>
                </c:pt>
                <c:pt idx="9">
                  <c:v>985.75609999999983</c:v>
                </c:pt>
                <c:pt idx="10">
                  <c:v>965.56632583826183</c:v>
                </c:pt>
                <c:pt idx="11">
                  <c:v>983.45171542199989</c:v>
                </c:pt>
                <c:pt idx="12">
                  <c:v>938.16181865999988</c:v>
                </c:pt>
                <c:pt idx="13">
                  <c:v>957.02578540799993</c:v>
                </c:pt>
                <c:pt idx="14">
                  <c:v>995.56137882536905</c:v>
                </c:pt>
                <c:pt idx="15">
                  <c:v>963.74353973699988</c:v>
                </c:pt>
                <c:pt idx="16">
                  <c:v>866.76043057321885</c:v>
                </c:pt>
                <c:pt idx="17">
                  <c:v>924.94600802539105</c:v>
                </c:pt>
                <c:pt idx="18">
                  <c:v>975.83652875200653</c:v>
                </c:pt>
                <c:pt idx="19">
                  <c:v>811.65724889050273</c:v>
                </c:pt>
                <c:pt idx="20">
                  <c:v>826.58907998528889</c:v>
                </c:pt>
                <c:pt idx="21">
                  <c:v>794.70991513536842</c:v>
                </c:pt>
                <c:pt idx="22">
                  <c:v>742.92127165640136</c:v>
                </c:pt>
                <c:pt idx="23">
                  <c:v>701.04405441686458</c:v>
                </c:pt>
                <c:pt idx="24">
                  <c:v>735.58071202203621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1-4701-AF58-6D23B83A315F}"/>
            </c:ext>
          </c:extLst>
        </c:ser>
        <c:ser>
          <c:idx val="4"/>
          <c:order val="5"/>
          <c:tx>
            <c:strRef>
              <c:f>Fig.45!$A$26</c:f>
              <c:strCache>
                <c:ptCount val="1"/>
                <c:pt idx="0">
                  <c:v>Gasolina Automotiva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Fig.45!$B$26:$Z$26</c:f>
              <c:numCache>
                <c:formatCode>#,##0</c:formatCode>
                <c:ptCount val="25"/>
                <c:pt idx="0">
                  <c:v>13261.3217</c:v>
                </c:pt>
                <c:pt idx="1">
                  <c:v>12994.696</c:v>
                </c:pt>
                <c:pt idx="2">
                  <c:v>12432.42</c:v>
                </c:pt>
                <c:pt idx="3">
                  <c:v>13114.64</c:v>
                </c:pt>
                <c:pt idx="4">
                  <c:v>13560.470000000001</c:v>
                </c:pt>
                <c:pt idx="5">
                  <c:v>13595.387938439997</c:v>
                </c:pt>
                <c:pt idx="6">
                  <c:v>14439.81</c:v>
                </c:pt>
                <c:pt idx="7">
                  <c:v>14286.58</c:v>
                </c:pt>
                <c:pt idx="8">
                  <c:v>14538.447</c:v>
                </c:pt>
                <c:pt idx="9">
                  <c:v>14673.890000000001</c:v>
                </c:pt>
                <c:pt idx="10">
                  <c:v>17524.884947742634</c:v>
                </c:pt>
                <c:pt idx="11">
                  <c:v>20837.803499926875</c:v>
                </c:pt>
                <c:pt idx="12">
                  <c:v>24453.792270600003</c:v>
                </c:pt>
                <c:pt idx="13">
                  <c:v>24393.003135423995</c:v>
                </c:pt>
                <c:pt idx="14">
                  <c:v>25681.841377695891</c:v>
                </c:pt>
                <c:pt idx="15">
                  <c:v>23256.876616766105</c:v>
                </c:pt>
                <c:pt idx="16">
                  <c:v>24181.025923623798</c:v>
                </c:pt>
                <c:pt idx="17">
                  <c:v>24816.451944507298</c:v>
                </c:pt>
                <c:pt idx="18">
                  <c:v>21557.535123170201</c:v>
                </c:pt>
                <c:pt idx="19">
                  <c:v>21452.567168416997</c:v>
                </c:pt>
                <c:pt idx="20">
                  <c:v>20136.453522708602</c:v>
                </c:pt>
                <c:pt idx="21">
                  <c:v>22100.280826269798</c:v>
                </c:pt>
                <c:pt idx="22">
                  <c:v>24192.3748440374</c:v>
                </c:pt>
                <c:pt idx="23">
                  <c:v>25873.302398474298</c:v>
                </c:pt>
                <c:pt idx="24">
                  <c:v>24845.567388957701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1-4701-AF58-6D23B83A315F}"/>
            </c:ext>
          </c:extLst>
        </c:ser>
        <c:ser>
          <c:idx val="6"/>
          <c:order val="6"/>
          <c:tx>
            <c:strRef>
              <c:f>Fig.45!$A$28</c:f>
              <c:strCache>
                <c:ptCount val="1"/>
                <c:pt idx="0">
                  <c:v>Querosene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Fig.45!$B$28:$Z$28</c:f>
              <c:numCache>
                <c:formatCode>#,##0</c:formatCode>
                <c:ptCount val="25"/>
                <c:pt idx="0">
                  <c:v>3123.7231999999999</c:v>
                </c:pt>
                <c:pt idx="1">
                  <c:v>3214.9207999999999</c:v>
                </c:pt>
                <c:pt idx="2">
                  <c:v>3093.1859999999997</c:v>
                </c:pt>
                <c:pt idx="3">
                  <c:v>2193.9179999999997</c:v>
                </c:pt>
                <c:pt idx="4">
                  <c:v>2345.1659999999997</c:v>
                </c:pt>
                <c:pt idx="5">
                  <c:v>2553.4733839980004</c:v>
                </c:pt>
                <c:pt idx="6">
                  <c:v>2381.3339999999998</c:v>
                </c:pt>
                <c:pt idx="7">
                  <c:v>2618.3152853242755</c:v>
                </c:pt>
                <c:pt idx="8">
                  <c:v>2810.9334186599995</c:v>
                </c:pt>
                <c:pt idx="9">
                  <c:v>2827.68</c:v>
                </c:pt>
                <c:pt idx="10">
                  <c:v>3187.9288182659998</c:v>
                </c:pt>
                <c:pt idx="11">
                  <c:v>3568.843791708</c:v>
                </c:pt>
                <c:pt idx="12">
                  <c:v>3761.6618819999994</c:v>
                </c:pt>
                <c:pt idx="13">
                  <c:v>3608.4049140000002</c:v>
                </c:pt>
                <c:pt idx="14">
                  <c:v>3650.6006399999997</c:v>
                </c:pt>
                <c:pt idx="15">
                  <c:v>3609.3041819999999</c:v>
                </c:pt>
                <c:pt idx="16">
                  <c:v>3303.4322279999997</c:v>
                </c:pt>
                <c:pt idx="17">
                  <c:v>3295.6577519999996</c:v>
                </c:pt>
                <c:pt idx="18">
                  <c:v>3387.4398059999999</c:v>
                </c:pt>
                <c:pt idx="19">
                  <c:v>3314.9418719999999</c:v>
                </c:pt>
                <c:pt idx="20">
                  <c:v>1894.672188</c:v>
                </c:pt>
                <c:pt idx="21">
                  <c:v>2515.7811419999998</c:v>
                </c:pt>
                <c:pt idx="22">
                  <c:v>3126.509619426</c:v>
                </c:pt>
                <c:pt idx="23">
                  <c:v>3290.8005539999999</c:v>
                </c:pt>
                <c:pt idx="24">
                  <c:v>3366.880764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D1-4701-AF58-6D23B83A315F}"/>
            </c:ext>
          </c:extLst>
        </c:ser>
        <c:ser>
          <c:idx val="8"/>
          <c:order val="7"/>
          <c:tx>
            <c:strRef>
              <c:f>Fig.45!$A$30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Fig.45!$B$30:$Z$30</c:f>
              <c:numCache>
                <c:formatCode>#,##0</c:formatCode>
                <c:ptCount val="25"/>
                <c:pt idx="0">
                  <c:v>3046.0421249999999</c:v>
                </c:pt>
                <c:pt idx="1">
                  <c:v>3207.8213999999998</c:v>
                </c:pt>
                <c:pt idx="2">
                  <c:v>3871.7136</c:v>
                </c:pt>
                <c:pt idx="3">
                  <c:v>3875.2380000000003</c:v>
                </c:pt>
                <c:pt idx="4">
                  <c:v>3978.8340000000003</c:v>
                </c:pt>
                <c:pt idx="5">
                  <c:v>4078.5205860000001</c:v>
                </c:pt>
                <c:pt idx="6">
                  <c:v>2776.8437880000001</c:v>
                </c:pt>
                <c:pt idx="7">
                  <c:v>3325.2286800000006</c:v>
                </c:pt>
                <c:pt idx="8">
                  <c:v>3532.8906000000002</c:v>
                </c:pt>
                <c:pt idx="9">
                  <c:v>3392.1134812245004</c:v>
                </c:pt>
                <c:pt idx="10">
                  <c:v>3789.7787760000001</c:v>
                </c:pt>
                <c:pt idx="11">
                  <c:v>4504.4886479999996</c:v>
                </c:pt>
                <c:pt idx="12">
                  <c:v>4143.5436300000001</c:v>
                </c:pt>
                <c:pt idx="13">
                  <c:v>5172.3432084072019</c:v>
                </c:pt>
                <c:pt idx="14">
                  <c:v>5882.396616</c:v>
                </c:pt>
                <c:pt idx="15">
                  <c:v>5841.9899040000009</c:v>
                </c:pt>
                <c:pt idx="16">
                  <c:v>5927.5441800000008</c:v>
                </c:pt>
                <c:pt idx="17">
                  <c:v>6446.2161865149001</c:v>
                </c:pt>
                <c:pt idx="18">
                  <c:v>5454.4273868907012</c:v>
                </c:pt>
                <c:pt idx="19">
                  <c:v>5635.6336140000003</c:v>
                </c:pt>
                <c:pt idx="20">
                  <c:v>5221.6816200000003</c:v>
                </c:pt>
                <c:pt idx="21">
                  <c:v>5902.0670399999999</c:v>
                </c:pt>
                <c:pt idx="22">
                  <c:v>6513.6102480000009</c:v>
                </c:pt>
                <c:pt idx="23">
                  <c:v>6864.7382099999995</c:v>
                </c:pt>
                <c:pt idx="24">
                  <c:v>6598.8724260000008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1-4701-AF58-6D23B83A315F}"/>
            </c:ext>
          </c:extLst>
        </c:ser>
        <c:ser>
          <c:idx val="9"/>
          <c:order val="8"/>
          <c:tx>
            <c:strRef>
              <c:f>Fig.45!$A$31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Fig.45!$B$31:$Z$31</c:f>
              <c:numCache>
                <c:formatCode>#,##0</c:formatCode>
                <c:ptCount val="25"/>
                <c:pt idx="0">
                  <c:v>2774.1338099999998</c:v>
                </c:pt>
                <c:pt idx="1">
                  <c:v>2169.6651899999997</c:v>
                </c:pt>
                <c:pt idx="2">
                  <c:v>2215.134</c:v>
                </c:pt>
                <c:pt idx="3">
                  <c:v>1918.671</c:v>
                </c:pt>
                <c:pt idx="4">
                  <c:v>2465.85</c:v>
                </c:pt>
                <c:pt idx="5">
                  <c:v>2884.71351</c:v>
                </c:pt>
                <c:pt idx="6">
                  <c:v>3618.26946</c:v>
                </c:pt>
                <c:pt idx="7">
                  <c:v>5286.65949</c:v>
                </c:pt>
                <c:pt idx="8">
                  <c:v>7480.0170000000007</c:v>
                </c:pt>
                <c:pt idx="9">
                  <c:v>8400.1835677200033</c:v>
                </c:pt>
                <c:pt idx="10">
                  <c:v>8243.130000000001</c:v>
                </c:pt>
                <c:pt idx="11">
                  <c:v>6230.3084099999996</c:v>
                </c:pt>
                <c:pt idx="12">
                  <c:v>5762.63382</c:v>
                </c:pt>
                <c:pt idx="13">
                  <c:v>6716.7</c:v>
                </c:pt>
                <c:pt idx="14">
                  <c:v>7125.9076800000003</c:v>
                </c:pt>
                <c:pt idx="15">
                  <c:v>9582.2502599999989</c:v>
                </c:pt>
                <c:pt idx="16">
                  <c:v>7952.93235</c:v>
                </c:pt>
                <c:pt idx="17">
                  <c:v>7402.2752184011988</c:v>
                </c:pt>
                <c:pt idx="18">
                  <c:v>10263.115841060999</c:v>
                </c:pt>
                <c:pt idx="19">
                  <c:v>11855.905229999997</c:v>
                </c:pt>
                <c:pt idx="20">
                  <c:v>10115.527115093166</c:v>
                </c:pt>
                <c:pt idx="21">
                  <c:v>8962.6027601614915</c:v>
                </c:pt>
                <c:pt idx="22">
                  <c:v>8641.8005700000012</c:v>
                </c:pt>
                <c:pt idx="23">
                  <c:v>9240.7022400000005</c:v>
                </c:pt>
                <c:pt idx="24">
                  <c:v>12023.343330000002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D1-4701-AF58-6D23B83A315F}"/>
            </c:ext>
          </c:extLst>
        </c:ser>
        <c:ser>
          <c:idx val="0"/>
          <c:order val="9"/>
          <c:tx>
            <c:strRef>
              <c:f>Fig.45!$A$22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Fig.45!$B$21:$Z$21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Fig.45!$B$22:$Z$22</c:f>
              <c:numCache>
                <c:formatCode>#,##0</c:formatCode>
                <c:ptCount val="25"/>
                <c:pt idx="0">
                  <c:v>275.32982399999997</c:v>
                </c:pt>
                <c:pt idx="1">
                  <c:v>503.15865600000001</c:v>
                </c:pt>
                <c:pt idx="2">
                  <c:v>862.4</c:v>
                </c:pt>
                <c:pt idx="3">
                  <c:v>1168.6400000000001</c:v>
                </c:pt>
                <c:pt idx="4">
                  <c:v>1390.4</c:v>
                </c:pt>
                <c:pt idx="5">
                  <c:v>1711.2817817940233</c:v>
                </c:pt>
                <c:pt idx="6">
                  <c:v>2029.808</c:v>
                </c:pt>
                <c:pt idx="7">
                  <c:v>2251.92</c:v>
                </c:pt>
                <c:pt idx="8">
                  <c:v>2158.3261836692727</c:v>
                </c:pt>
                <c:pt idx="9">
                  <c:v>1853.3239999999998</c:v>
                </c:pt>
                <c:pt idx="10">
                  <c:v>1766.6846161646986</c:v>
                </c:pt>
                <c:pt idx="11">
                  <c:v>1735.36</c:v>
                </c:pt>
                <c:pt idx="12">
                  <c:v>1708.7839999999999</c:v>
                </c:pt>
                <c:pt idx="13">
                  <c:v>1647.36</c:v>
                </c:pt>
                <c:pt idx="14">
                  <c:v>1594.1200000000001</c:v>
                </c:pt>
                <c:pt idx="15">
                  <c:v>1552.75447840724</c:v>
                </c:pt>
                <c:pt idx="16">
                  <c:v>1593.152</c:v>
                </c:pt>
                <c:pt idx="17">
                  <c:v>1734.4799999999998</c:v>
                </c:pt>
                <c:pt idx="18">
                  <c:v>1946.3183203126687</c:v>
                </c:pt>
                <c:pt idx="19">
                  <c:v>2010.4392</c:v>
                </c:pt>
                <c:pt idx="20">
                  <c:v>1658.712</c:v>
                </c:pt>
                <c:pt idx="21">
                  <c:v>1907.9280000000003</c:v>
                </c:pt>
                <c:pt idx="22">
                  <c:v>1991.44</c:v>
                </c:pt>
                <c:pt idx="23">
                  <c:v>1722.2402865372021</c:v>
                </c:pt>
                <c:pt idx="24">
                  <c:v>1448.3332613031371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1-4701-AF58-6D23B83A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55771951"/>
        <c:axId val="1255832271"/>
      </c:barChart>
      <c:dateAx>
        <c:axId val="12557719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255832271"/>
        <c:crosses val="autoZero"/>
        <c:auto val="0"/>
        <c:lblOffset val="100"/>
        <c:baseTimeUnit val="days"/>
        <c:majorUnit val="1"/>
        <c:majorTimeUnit val="days"/>
      </c:dateAx>
      <c:valAx>
        <c:axId val="1255832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Milhões de 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25577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97343484311836"/>
          <c:y val="0.21567330125400991"/>
          <c:w val="0.13185184396729052"/>
          <c:h val="0.6658756197142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3404547208364E-2"/>
          <c:y val="4.7743055555555552E-2"/>
          <c:w val="0.8914801768200028"/>
          <c:h val="0.70515727841712106"/>
        </c:manualLayout>
      </c:layout>
      <c:lineChart>
        <c:grouping val="standard"/>
        <c:varyColors val="0"/>
        <c:ser>
          <c:idx val="0"/>
          <c:order val="0"/>
          <c:tx>
            <c:strRef>
              <c:f>Fig.5!$A$22</c:f>
              <c:strCache>
                <c:ptCount val="1"/>
                <c:pt idx="0">
                  <c:v>Intensidade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4DC9-4F29-A7BE-AD354AFC9790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31-4A1E-A45A-0F21BB754D08}"/>
              </c:ext>
            </c:extLst>
          </c:dPt>
          <c:dPt>
            <c:idx val="24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A3-4DE9-B4C0-BDD9905DBCDF}"/>
              </c:ext>
            </c:extLst>
          </c:dPt>
          <c:dLbls>
            <c:dLbl>
              <c:idx val="0"/>
              <c:layout>
                <c:manualLayout>
                  <c:x val="-2.7151421181245281E-2"/>
                  <c:y val="-7.2462396527357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C3-4ADE-AE76-EE96F7E5A790}"/>
                </c:ext>
              </c:extLst>
            </c:dLbl>
            <c:dLbl>
              <c:idx val="23"/>
              <c:layout>
                <c:manualLayout>
                  <c:x val="-5.0965117382824707E-2"/>
                  <c:y val="-6.7769028871391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31-4A1E-A45A-0F21BB754D08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A3-4DE9-B4C0-BDD9905DBC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Fig.5!$B$21:$Z$21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Fig.5!$B$22:$Z$22</c:f>
              <c:numCache>
                <c:formatCode>0.000</c:formatCode>
                <c:ptCount val="25"/>
                <c:pt idx="0">
                  <c:v>9.7334384539504076E-2</c:v>
                </c:pt>
                <c:pt idx="1">
                  <c:v>9.7697012338830144E-2</c:v>
                </c:pt>
                <c:pt idx="2">
                  <c:v>9.704542479607299E-2</c:v>
                </c:pt>
                <c:pt idx="3">
                  <c:v>9.738684723131516E-2</c:v>
                </c:pt>
                <c:pt idx="4">
                  <c:v>9.7643765356998743E-2</c:v>
                </c:pt>
                <c:pt idx="5">
                  <c:v>9.682179804898372E-2</c:v>
                </c:pt>
                <c:pt idx="6">
                  <c:v>9.6418126130585091E-2</c:v>
                </c:pt>
                <c:pt idx="7">
                  <c:v>9.5884484460146899E-2</c:v>
                </c:pt>
                <c:pt idx="8">
                  <c:v>9.6535858830861215E-2</c:v>
                </c:pt>
                <c:pt idx="9">
                  <c:v>9.3337644913424805E-2</c:v>
                </c:pt>
                <c:pt idx="10">
                  <c:v>9.5960277797130705E-2</c:v>
                </c:pt>
                <c:pt idx="11">
                  <c:v>9.3385631693713569E-2</c:v>
                </c:pt>
                <c:pt idx="12">
                  <c:v>9.5402073349815458E-2</c:v>
                </c:pt>
                <c:pt idx="13">
                  <c:v>9.6974706803704999E-2</c:v>
                </c:pt>
                <c:pt idx="14">
                  <c:v>9.9525549210831135E-2</c:v>
                </c:pt>
                <c:pt idx="15">
                  <c:v>0.10125696506037786</c:v>
                </c:pt>
                <c:pt idx="16">
                  <c:v>0.10080954048851092</c:v>
                </c:pt>
                <c:pt idx="17">
                  <c:v>0.1013431058226666</c:v>
                </c:pt>
                <c:pt idx="18">
                  <c:v>9.83916171531245E-2</c:v>
                </c:pt>
                <c:pt idx="19">
                  <c:v>9.8634313762307649E-2</c:v>
                </c:pt>
                <c:pt idx="20">
                  <c:v>9.9924765685622599E-2</c:v>
                </c:pt>
                <c:pt idx="21">
                  <c:v>0.10007038341101057</c:v>
                </c:pt>
                <c:pt idx="22">
                  <c:v>9.7209112327470204E-2</c:v>
                </c:pt>
                <c:pt idx="23">
                  <c:v>9.7413119483319127E-2</c:v>
                </c:pt>
                <c:pt idx="24">
                  <c:v>9.6466390696399118E-2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C3-4ADE-AE76-EE96F7E5A790}"/>
            </c:ext>
          </c:extLst>
        </c:ser>
        <c:ser>
          <c:idx val="1"/>
          <c:order val="1"/>
          <c:tx>
            <c:strRef>
              <c:f>Fig.5!$A$23</c:f>
              <c:strCache>
                <c:ptCount val="1"/>
                <c:pt idx="0">
                  <c:v>Intensidade Consumo Final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4DC9-4F29-A7BE-AD354AFC9790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31-4A1E-A45A-0F21BB754D08}"/>
              </c:ext>
            </c:extLst>
          </c:dPt>
          <c:dPt>
            <c:idx val="24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A3-4DE9-B4C0-BDD9905DBCDF}"/>
              </c:ext>
            </c:extLst>
          </c:dPt>
          <c:dLbls>
            <c:dLbl>
              <c:idx val="0"/>
              <c:layout>
                <c:manualLayout>
                  <c:x val="-2.4584149077554053E-2"/>
                  <c:y val="-7.2462396527357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C3-4ADE-AE76-EE96F7E5A790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31-4A1E-A45A-0F21BB754D08}"/>
                </c:ext>
              </c:extLst>
            </c:dLbl>
            <c:dLbl>
              <c:idx val="2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A3-4DE9-B4C0-BDD9905DBC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Fig.5!$B$21:$Z$21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Fig.5!$B$23:$Z$23</c:f>
              <c:numCache>
                <c:formatCode>0.000</c:formatCode>
                <c:ptCount val="25"/>
                <c:pt idx="0">
                  <c:v>8.7709638827779129E-2</c:v>
                </c:pt>
                <c:pt idx="1">
                  <c:v>8.6593015876254287E-2</c:v>
                </c:pt>
                <c:pt idx="2">
                  <c:v>8.7071454970880743E-2</c:v>
                </c:pt>
                <c:pt idx="3">
                  <c:v>8.7866463704775868E-2</c:v>
                </c:pt>
                <c:pt idx="4">
                  <c:v>8.7294873746305249E-2</c:v>
                </c:pt>
                <c:pt idx="5">
                  <c:v>8.6717719131703952E-2</c:v>
                </c:pt>
                <c:pt idx="6">
                  <c:v>8.6428034289429606E-2</c:v>
                </c:pt>
                <c:pt idx="7">
                  <c:v>8.6548937720216434E-2</c:v>
                </c:pt>
                <c:pt idx="8">
                  <c:v>8.6578791200208866E-2</c:v>
                </c:pt>
                <c:pt idx="9">
                  <c:v>8.4585805173914508E-2</c:v>
                </c:pt>
                <c:pt idx="10">
                  <c:v>8.6101788173629762E-2</c:v>
                </c:pt>
                <c:pt idx="11">
                  <c:v>8.4252700097408553E-2</c:v>
                </c:pt>
                <c:pt idx="12">
                  <c:v>8.4832885555063686E-2</c:v>
                </c:pt>
                <c:pt idx="13">
                  <c:v>8.4684943974888585E-2</c:v>
                </c:pt>
                <c:pt idx="14">
                  <c:v>8.6060630395224838E-2</c:v>
                </c:pt>
                <c:pt idx="15">
                  <c:v>8.771352205500825E-2</c:v>
                </c:pt>
                <c:pt idx="16">
                  <c:v>8.8789566525180288E-2</c:v>
                </c:pt>
                <c:pt idx="17">
                  <c:v>8.9022039282134188E-2</c:v>
                </c:pt>
                <c:pt idx="18">
                  <c:v>8.7001613877486172E-2</c:v>
                </c:pt>
                <c:pt idx="19">
                  <c:v>8.6477779855806264E-2</c:v>
                </c:pt>
                <c:pt idx="20">
                  <c:v>8.7901926540055617E-2</c:v>
                </c:pt>
                <c:pt idx="21">
                  <c:v>8.7152638124363108E-2</c:v>
                </c:pt>
                <c:pt idx="22">
                  <c:v>8.6891895534147418E-2</c:v>
                </c:pt>
                <c:pt idx="23">
                  <c:v>8.7626440730449062E-2</c:v>
                </c:pt>
                <c:pt idx="24">
                  <c:v>8.6359387725618283E-2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C3-4ADE-AE76-EE96F7E5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3424"/>
        <c:axId val="1173979952"/>
      </c:lineChart>
      <c:dateAx>
        <c:axId val="117397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79952"/>
        <c:crosses val="autoZero"/>
        <c:auto val="0"/>
        <c:lblOffset val="100"/>
        <c:baseTimeUnit val="days"/>
        <c:minorUnit val="1"/>
      </c:dateAx>
      <c:valAx>
        <c:axId val="1173979952"/>
        <c:scaling>
          <c:orientation val="minMax"/>
          <c:max val="0.11000000000000001"/>
          <c:min val="7.0000000000000007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tep/10³ U$ppp [2010]</a:t>
                </a:r>
              </a:p>
            </c:rich>
          </c:tx>
          <c:layout>
            <c:manualLayout>
              <c:xMode val="edge"/>
              <c:yMode val="edge"/>
              <c:x val="3.8531500552168711E-3"/>
              <c:y val="0.1647445992327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7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343035940347825"/>
          <c:y val="0.55306602059357968"/>
          <c:w val="0.2875242341531265"/>
          <c:h val="0.16338708863315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4640443700194"/>
          <c:y val="5.9141548329248936E-2"/>
          <c:w val="0.80157385304212536"/>
          <c:h val="0.80436337828139604"/>
        </c:manualLayout>
      </c:layout>
      <c:lineChart>
        <c:grouping val="standard"/>
        <c:varyColors val="0"/>
        <c:ser>
          <c:idx val="0"/>
          <c:order val="0"/>
          <c:tx>
            <c:strRef>
              <c:f>Fig.46!$B$21</c:f>
              <c:strCache>
                <c:ptCount val="1"/>
                <c:pt idx="0">
                  <c:v>Rodo Leves</c:v>
                </c:pt>
              </c:strCache>
            </c:strRef>
          </c:tx>
          <c:spPr>
            <a:ln w="381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Fig.46!$B$23:$B$45</c:f>
              <c:numCache>
                <c:formatCode>_(* #,##0.00_);_(* \(#,##0.00\);_(* "-"??_);_(@_)</c:formatCode>
                <c:ptCount val="23"/>
                <c:pt idx="0">
                  <c:v>41.618037747270677</c:v>
                </c:pt>
                <c:pt idx="1">
                  <c:v>41.287161480733687</c:v>
                </c:pt>
                <c:pt idx="2">
                  <c:v>41.642119154885229</c:v>
                </c:pt>
                <c:pt idx="3">
                  <c:v>41.654632185758828</c:v>
                </c:pt>
                <c:pt idx="4">
                  <c:v>41.684346465584852</c:v>
                </c:pt>
                <c:pt idx="5">
                  <c:v>42.645722450241585</c:v>
                </c:pt>
                <c:pt idx="6">
                  <c:v>41.969452558385335</c:v>
                </c:pt>
                <c:pt idx="7">
                  <c:v>41.40035673684455</c:v>
                </c:pt>
                <c:pt idx="8">
                  <c:v>41.275839546051216</c:v>
                </c:pt>
                <c:pt idx="9">
                  <c:v>41.168817892999002</c:v>
                </c:pt>
                <c:pt idx="10">
                  <c:v>41.202590608377257</c:v>
                </c:pt>
                <c:pt idx="11">
                  <c:v>41.504807614122285</c:v>
                </c:pt>
                <c:pt idx="12">
                  <c:v>40.96743336901897</c:v>
                </c:pt>
                <c:pt idx="13">
                  <c:v>40.720622668215256</c:v>
                </c:pt>
                <c:pt idx="14">
                  <c:v>40.559287612090166</c:v>
                </c:pt>
                <c:pt idx="15">
                  <c:v>40.345924970081875</c:v>
                </c:pt>
                <c:pt idx="16">
                  <c:v>40.036380064563971</c:v>
                </c:pt>
                <c:pt idx="17">
                  <c:v>39.92156212409126</c:v>
                </c:pt>
                <c:pt idx="18">
                  <c:v>39.667983274773235</c:v>
                </c:pt>
                <c:pt idx="19">
                  <c:v>42.782893838183682</c:v>
                </c:pt>
                <c:pt idx="20">
                  <c:v>41.475045717549499</c:v>
                </c:pt>
                <c:pt idx="21">
                  <c:v>39.877316583382687</c:v>
                </c:pt>
                <c:pt idx="22">
                  <c:v>38.426988021107114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CC-49EB-A2DA-36FE0BBD1FE7}"/>
            </c:ext>
          </c:extLst>
        </c:ser>
        <c:ser>
          <c:idx val="1"/>
          <c:order val="1"/>
          <c:tx>
            <c:strRef>
              <c:f>Fig.46!$C$21</c:f>
              <c:strCache>
                <c:ptCount val="1"/>
                <c:pt idx="0">
                  <c:v>Rodo Coletivo</c:v>
                </c:pt>
              </c:strCache>
            </c:strRef>
          </c:tx>
          <c:spPr>
            <a:ln w="381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Fig.46!$C$23:$C$45</c:f>
              <c:numCache>
                <c:formatCode>_(* #,##0.00_);_(* \(#,##0.00\);_(* "-"??_);_(@_)</c:formatCode>
                <c:ptCount val="23"/>
                <c:pt idx="0">
                  <c:v>11.528177770093011</c:v>
                </c:pt>
                <c:pt idx="1">
                  <c:v>11.513953790670621</c:v>
                </c:pt>
                <c:pt idx="2">
                  <c:v>11.541760681980454</c:v>
                </c:pt>
                <c:pt idx="3">
                  <c:v>11.563120660673555</c:v>
                </c:pt>
                <c:pt idx="4">
                  <c:v>11.51506570767449</c:v>
                </c:pt>
                <c:pt idx="5">
                  <c:v>11.43836289319513</c:v>
                </c:pt>
                <c:pt idx="6">
                  <c:v>11.365553276922794</c:v>
                </c:pt>
                <c:pt idx="7">
                  <c:v>11.258192572445385</c:v>
                </c:pt>
                <c:pt idx="8">
                  <c:v>11.198612413329066</c:v>
                </c:pt>
                <c:pt idx="9">
                  <c:v>11.162606349968211</c:v>
                </c:pt>
                <c:pt idx="10">
                  <c:v>11.085610122831108</c:v>
                </c:pt>
                <c:pt idx="11">
                  <c:v>10.992793675721924</c:v>
                </c:pt>
                <c:pt idx="12">
                  <c:v>10.901647550042329</c:v>
                </c:pt>
                <c:pt idx="13">
                  <c:v>10.839766293468776</c:v>
                </c:pt>
                <c:pt idx="14">
                  <c:v>11.938193595835296</c:v>
                </c:pt>
                <c:pt idx="15">
                  <c:v>12.413490290447305</c:v>
                </c:pt>
                <c:pt idx="16">
                  <c:v>12.33648367519756</c:v>
                </c:pt>
                <c:pt idx="17">
                  <c:v>12.19675057294638</c:v>
                </c:pt>
                <c:pt idx="18">
                  <c:v>11.974503820759692</c:v>
                </c:pt>
                <c:pt idx="19">
                  <c:v>26.814630356805047</c:v>
                </c:pt>
                <c:pt idx="20">
                  <c:v>23.389176912851884</c:v>
                </c:pt>
                <c:pt idx="21">
                  <c:v>15.710207521144401</c:v>
                </c:pt>
                <c:pt idx="22">
                  <c:v>12.449533687310076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CC-49EB-A2DA-36FE0BBD1FE7}"/>
            </c:ext>
          </c:extLst>
        </c:ser>
        <c:ser>
          <c:idx val="2"/>
          <c:order val="2"/>
          <c:tx>
            <c:strRef>
              <c:f>Fig.46!$D$21</c:f>
              <c:strCache>
                <c:ptCount val="1"/>
                <c:pt idx="0">
                  <c:v>Ferro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Fig.46!$D$23:$D$45</c:f>
              <c:numCache>
                <c:formatCode>_(* #,##0.00_);_(* \(#,##0.00\);_(* "-"??_);_(@_)</c:formatCode>
                <c:ptCount val="23"/>
                <c:pt idx="0">
                  <c:v>6.8492722293212953</c:v>
                </c:pt>
                <c:pt idx="1">
                  <c:v>5.2939278821727047</c:v>
                </c:pt>
                <c:pt idx="2">
                  <c:v>5.4310263840527497</c:v>
                </c:pt>
                <c:pt idx="3">
                  <c:v>5.5052549756519262</c:v>
                </c:pt>
                <c:pt idx="4">
                  <c:v>6.1861013455804761</c:v>
                </c:pt>
                <c:pt idx="5">
                  <c:v>7.0846738447253372</c:v>
                </c:pt>
                <c:pt idx="6">
                  <c:v>6.761412368251948</c:v>
                </c:pt>
                <c:pt idx="7">
                  <c:v>6.2253923808316634</c:v>
                </c:pt>
                <c:pt idx="8">
                  <c:v>5.7505784754259617</c:v>
                </c:pt>
                <c:pt idx="9">
                  <c:v>6.1500741657911648</c:v>
                </c:pt>
                <c:pt idx="10">
                  <c:v>6.0452851679690287</c:v>
                </c:pt>
                <c:pt idx="11">
                  <c:v>5.6730571411329977</c:v>
                </c:pt>
                <c:pt idx="12">
                  <c:v>5.4750341612323083</c:v>
                </c:pt>
                <c:pt idx="13">
                  <c:v>5.4264771268486491</c:v>
                </c:pt>
                <c:pt idx="14">
                  <c:v>5.499685616927982</c:v>
                </c:pt>
                <c:pt idx="15">
                  <c:v>5.4483217180898738</c:v>
                </c:pt>
                <c:pt idx="16">
                  <c:v>5.3518844918886739</c:v>
                </c:pt>
                <c:pt idx="17">
                  <c:v>5.1857154696072607</c:v>
                </c:pt>
                <c:pt idx="18">
                  <c:v>5.1764675284906607</c:v>
                </c:pt>
                <c:pt idx="19">
                  <c:v>7.8868850921016049</c:v>
                </c:pt>
                <c:pt idx="20">
                  <c:v>7.6804347046523311</c:v>
                </c:pt>
                <c:pt idx="21">
                  <c:v>6.8600259509708295</c:v>
                </c:pt>
                <c:pt idx="22">
                  <c:v>6.7088943830007173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CC-49EB-A2DA-36FE0BBD1FE7}"/>
            </c:ext>
          </c:extLst>
        </c:ser>
        <c:ser>
          <c:idx val="3"/>
          <c:order val="3"/>
          <c:tx>
            <c:strRef>
              <c:f>Fig.46!$E$21</c:f>
              <c:strCache>
                <c:ptCount val="1"/>
                <c:pt idx="0">
                  <c:v>Aqua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Fig.46!$E$23:$E$45</c:f>
              <c:numCache>
                <c:formatCode>_(* #,##0.00_);_(* \(#,##0.00\);_(* "-"??_);_(@_)</c:formatCode>
                <c:ptCount val="23"/>
                <c:pt idx="0">
                  <c:v>57.146292869594795</c:v>
                </c:pt>
                <c:pt idx="1">
                  <c:v>56.419224113222953</c:v>
                </c:pt>
                <c:pt idx="2">
                  <c:v>55.935958304227832</c:v>
                </c:pt>
                <c:pt idx="3">
                  <c:v>55.241008069321104</c:v>
                </c:pt>
                <c:pt idx="4">
                  <c:v>54.715395350890937</c:v>
                </c:pt>
                <c:pt idx="5">
                  <c:v>53.97895066345037</c:v>
                </c:pt>
                <c:pt idx="6">
                  <c:v>53.514992167961545</c:v>
                </c:pt>
                <c:pt idx="7">
                  <c:v>53.202142568480667</c:v>
                </c:pt>
                <c:pt idx="8">
                  <c:v>52.971952874486547</c:v>
                </c:pt>
                <c:pt idx="9">
                  <c:v>52.739032132057815</c:v>
                </c:pt>
                <c:pt idx="10">
                  <c:v>49.940139180784762</c:v>
                </c:pt>
                <c:pt idx="11">
                  <c:v>50.058540188519956</c:v>
                </c:pt>
                <c:pt idx="12">
                  <c:v>51.430897160780404</c:v>
                </c:pt>
                <c:pt idx="13">
                  <c:v>51.697124323122146</c:v>
                </c:pt>
                <c:pt idx="14">
                  <c:v>50.955225173653666</c:v>
                </c:pt>
                <c:pt idx="15">
                  <c:v>50.69784625750502</c:v>
                </c:pt>
                <c:pt idx="16">
                  <c:v>50.305657703328507</c:v>
                </c:pt>
                <c:pt idx="17">
                  <c:v>49.882056057900726</c:v>
                </c:pt>
                <c:pt idx="18">
                  <c:v>49.703318391350862</c:v>
                </c:pt>
                <c:pt idx="19">
                  <c:v>48.705369404781621</c:v>
                </c:pt>
                <c:pt idx="20">
                  <c:v>46.367947740730223</c:v>
                </c:pt>
                <c:pt idx="21">
                  <c:v>46.99286393931154</c:v>
                </c:pt>
                <c:pt idx="22">
                  <c:v>47.218211962198275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4CC-49EB-A2DA-36FE0BBD1FE7}"/>
            </c:ext>
          </c:extLst>
        </c:ser>
        <c:ser>
          <c:idx val="4"/>
          <c:order val="4"/>
          <c:tx>
            <c:strRef>
              <c:f>Fig.46!$F$21</c:f>
              <c:strCache>
                <c:ptCount val="1"/>
                <c:pt idx="0">
                  <c:v>Aéreo</c:v>
                </c:pt>
              </c:strCache>
            </c:strRef>
          </c:tx>
          <c:spPr>
            <a:ln w="3810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Fig.46!$F$23:$F$45</c:f>
              <c:numCache>
                <c:formatCode>_(* #,##0.00_);_(* \(#,##0.00\);_(* "-"??_);_(@_)</c:formatCode>
                <c:ptCount val="23"/>
                <c:pt idx="0">
                  <c:v>57.070395515826476</c:v>
                </c:pt>
                <c:pt idx="1">
                  <c:v>57.859312726840912</c:v>
                </c:pt>
                <c:pt idx="2">
                  <c:v>51.264532449237848</c:v>
                </c:pt>
                <c:pt idx="3">
                  <c:v>47.50350202953193</c:v>
                </c:pt>
                <c:pt idx="4">
                  <c:v>43.415624038548529</c:v>
                </c:pt>
                <c:pt idx="5">
                  <c:v>40.231182802464851</c:v>
                </c:pt>
                <c:pt idx="6">
                  <c:v>38.817717355069661</c:v>
                </c:pt>
                <c:pt idx="7">
                  <c:v>38.76513920025554</c:v>
                </c:pt>
                <c:pt idx="8">
                  <c:v>37.005989487418368</c:v>
                </c:pt>
                <c:pt idx="9">
                  <c:v>35.026484896416186</c:v>
                </c:pt>
                <c:pt idx="10">
                  <c:v>34.521942956610872</c:v>
                </c:pt>
                <c:pt idx="11">
                  <c:v>34.241320259164041</c:v>
                </c:pt>
                <c:pt idx="12">
                  <c:v>33.30043399668596</c:v>
                </c:pt>
                <c:pt idx="13">
                  <c:v>31.38542695688756</c:v>
                </c:pt>
                <c:pt idx="14">
                  <c:v>31.412724567506562</c:v>
                </c:pt>
                <c:pt idx="15">
                  <c:v>30.192044720992616</c:v>
                </c:pt>
                <c:pt idx="16">
                  <c:v>29.008778312803251</c:v>
                </c:pt>
                <c:pt idx="17">
                  <c:v>28.577480233851738</c:v>
                </c:pt>
                <c:pt idx="18">
                  <c:v>27.845214386007019</c:v>
                </c:pt>
                <c:pt idx="19">
                  <c:v>27.573994828066692</c:v>
                </c:pt>
                <c:pt idx="20">
                  <c:v>26.302344763294649</c:v>
                </c:pt>
                <c:pt idx="21">
                  <c:v>27.466665552649875</c:v>
                </c:pt>
                <c:pt idx="22">
                  <c:v>26.992085155366112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4CC-49EB-A2DA-36FE0BBD1FE7}"/>
            </c:ext>
          </c:extLst>
        </c:ser>
        <c:ser>
          <c:idx val="5"/>
          <c:order val="5"/>
          <c:tx>
            <c:strRef>
              <c:f>Fig.46!$G$21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Fig.46!$A$23:$A$45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Fig.46!$G$23:$G$45</c:f>
              <c:numCache>
                <c:formatCode>_(* #,##0.00_);_(* \(#,##0.00\);_(* "-"??_);_(@_)</c:formatCode>
                <c:ptCount val="23"/>
                <c:pt idx="0">
                  <c:v>27.313871241383492</c:v>
                </c:pt>
                <c:pt idx="1">
                  <c:v>27.222649784618799</c:v>
                </c:pt>
                <c:pt idx="2">
                  <c:v>27.236927907745851</c:v>
                </c:pt>
                <c:pt idx="3">
                  <c:v>27.526165440649311</c:v>
                </c:pt>
                <c:pt idx="4">
                  <c:v>27.703120073208638</c:v>
                </c:pt>
                <c:pt idx="5">
                  <c:v>27.994225752436684</c:v>
                </c:pt>
                <c:pt idx="6">
                  <c:v>28.116043317046717</c:v>
                </c:pt>
                <c:pt idx="7">
                  <c:v>28.168894577598348</c:v>
                </c:pt>
                <c:pt idx="8">
                  <c:v>27.906665267524815</c:v>
                </c:pt>
                <c:pt idx="9">
                  <c:v>28.251304503528864</c:v>
                </c:pt>
                <c:pt idx="10">
                  <c:v>28.219182092059572</c:v>
                </c:pt>
                <c:pt idx="11">
                  <c:v>28.42823422061468</c:v>
                </c:pt>
                <c:pt idx="12">
                  <c:v>28.214624309027791</c:v>
                </c:pt>
                <c:pt idx="13">
                  <c:v>28.211430723461628</c:v>
                </c:pt>
                <c:pt idx="14">
                  <c:v>29.174158333047004</c:v>
                </c:pt>
                <c:pt idx="15">
                  <c:v>29.512783487567102</c:v>
                </c:pt>
                <c:pt idx="16">
                  <c:v>29.614793788292435</c:v>
                </c:pt>
                <c:pt idx="17">
                  <c:v>29.437092588400052</c:v>
                </c:pt>
                <c:pt idx="18">
                  <c:v>29.482006840877169</c:v>
                </c:pt>
                <c:pt idx="19">
                  <c:v>39.195840492151973</c:v>
                </c:pt>
                <c:pt idx="20">
                  <c:v>36.996493408788275</c:v>
                </c:pt>
                <c:pt idx="21">
                  <c:v>32.884211866249288</c:v>
                </c:pt>
                <c:pt idx="22">
                  <c:v>30.165978075832076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CC-49EB-A2DA-36FE0BBD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415280"/>
        <c:axId val="1114415824"/>
      </c:lineChart>
      <c:dateAx>
        <c:axId val="111441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14415824"/>
        <c:crosses val="autoZero"/>
        <c:auto val="0"/>
        <c:lblOffset val="100"/>
        <c:baseTimeUnit val="days"/>
        <c:majorUnit val="3"/>
        <c:majorTimeUnit val="days"/>
      </c:dateAx>
      <c:valAx>
        <c:axId val="111441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tep/10</a:t>
                </a:r>
                <a:r>
                  <a:rPr lang="pt-BR" sz="1000" b="0" baseline="3000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6</a:t>
                </a:r>
                <a:r>
                  <a:rPr lang="pt-BR" sz="1000" b="0" baseline="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 p.km</a:t>
                </a:r>
                <a:endParaRPr lang="pt-BR" sz="1000" b="0">
                  <a:solidFill>
                    <a:sysClr val="windowText" lastClr="000000"/>
                  </a:solidFill>
                  <a:latin typeface="Aptos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144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Fig.47!$B$21</c:f>
              <c:strCache>
                <c:ptCount val="1"/>
                <c:pt idx="0">
                  <c:v>Rodoviário 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Fig.47!$A$22:$A$26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Fig.47!$B$22:$B$26</c:f>
              <c:numCache>
                <c:formatCode>0.0%</c:formatCode>
                <c:ptCount val="5"/>
                <c:pt idx="0">
                  <c:v>0.49416071372438519</c:v>
                </c:pt>
                <c:pt idx="1">
                  <c:v>0.56828538407596574</c:v>
                </c:pt>
                <c:pt idx="2">
                  <c:v>0.60319469573119833</c:v>
                </c:pt>
                <c:pt idx="3">
                  <c:v>0.65288109061237987</c:v>
                </c:pt>
                <c:pt idx="4">
                  <c:v>0.65176068509112595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3-429E-BA53-0A84FC9E72DC}"/>
            </c:ext>
          </c:extLst>
        </c:ser>
        <c:ser>
          <c:idx val="1"/>
          <c:order val="1"/>
          <c:tx>
            <c:strRef>
              <c:f>Fig.47!$C$21</c:f>
              <c:strCache>
                <c:ptCount val="1"/>
                <c:pt idx="0">
                  <c:v>Rodoviário Coletivo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Fig.47!$A$22:$A$26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Fig.47!$C$22:$C$26</c:f>
              <c:numCache>
                <c:formatCode>0.0%</c:formatCode>
                <c:ptCount val="5"/>
                <c:pt idx="0">
                  <c:v>0.46112116578353712</c:v>
                </c:pt>
                <c:pt idx="1">
                  <c:v>0.35639700269084035</c:v>
                </c:pt>
                <c:pt idx="2">
                  <c:v>0.31757645841916232</c:v>
                </c:pt>
                <c:pt idx="3">
                  <c:v>0.27516079308168656</c:v>
                </c:pt>
                <c:pt idx="4">
                  <c:v>0.27660690812970978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3-429E-BA53-0A84FC9E72DC}"/>
            </c:ext>
          </c:extLst>
        </c:ser>
        <c:ser>
          <c:idx val="2"/>
          <c:order val="2"/>
          <c:tx>
            <c:strRef>
              <c:f>Fig.47!$D$21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Fig.47!$A$22:$A$26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Fig.47!$D$22:$D$26</c:f>
              <c:numCache>
                <c:formatCode>0.0%</c:formatCode>
                <c:ptCount val="5"/>
                <c:pt idx="0">
                  <c:v>1.6382428496859277E-2</c:v>
                </c:pt>
                <c:pt idx="1">
                  <c:v>2.0066889362386531E-2</c:v>
                </c:pt>
                <c:pt idx="2">
                  <c:v>2.1437860172626041E-2</c:v>
                </c:pt>
                <c:pt idx="3">
                  <c:v>1.564049923341139E-2</c:v>
                </c:pt>
                <c:pt idx="4">
                  <c:v>1.5218797830294829E-2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73-429E-BA53-0A84FC9E72DC}"/>
            </c:ext>
          </c:extLst>
        </c:ser>
        <c:ser>
          <c:idx val="3"/>
          <c:order val="3"/>
          <c:tx>
            <c:strRef>
              <c:f>Fig.47!$E$21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Fig.47!$A$22:$A$26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Fig.47!$E$22:$E$26</c:f>
              <c:numCache>
                <c:formatCode>0.0%</c:formatCode>
                <c:ptCount val="5"/>
                <c:pt idx="0">
                  <c:v>1.4872474890568858E-3</c:v>
                </c:pt>
                <c:pt idx="1">
                  <c:v>1.2400780248485687E-3</c:v>
                </c:pt>
                <c:pt idx="2">
                  <c:v>1.440859263445358E-3</c:v>
                </c:pt>
                <c:pt idx="3">
                  <c:v>1.3368991404267079E-3</c:v>
                </c:pt>
                <c:pt idx="4">
                  <c:v>1.350844381610275E-3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3-429E-BA53-0A84FC9E72DC}"/>
            </c:ext>
          </c:extLst>
        </c:ser>
        <c:ser>
          <c:idx val="4"/>
          <c:order val="4"/>
          <c:tx>
            <c:strRef>
              <c:f>Fig.47!$F$21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Fig.47!$A$22:$A$26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Fig.47!$F$22:$F$26</c:f>
              <c:numCache>
                <c:formatCode>0.0%</c:formatCode>
                <c:ptCount val="5"/>
                <c:pt idx="0">
                  <c:v>2.6848444506161726E-2</c:v>
                </c:pt>
                <c:pt idx="1">
                  <c:v>5.401064584595873E-2</c:v>
                </c:pt>
                <c:pt idx="2">
                  <c:v>5.6350126413568069E-2</c:v>
                </c:pt>
                <c:pt idx="3">
                  <c:v>5.4980717932095399E-2</c:v>
                </c:pt>
                <c:pt idx="4">
                  <c:v>5.5062764567259184E-2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3-429E-BA53-0A84FC9E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2467760"/>
        <c:axId val="1072468304"/>
      </c:barChart>
      <c:catAx>
        <c:axId val="10724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8304"/>
        <c:crosses val="autoZero"/>
        <c:auto val="1"/>
        <c:lblAlgn val="ctr"/>
        <c:lblOffset val="100"/>
        <c:noMultiLvlLbl val="0"/>
      </c:catAx>
      <c:valAx>
        <c:axId val="1072468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txPr>
          <a:bodyPr rot="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4640931260918E-2"/>
          <c:y val="4.9512181469152025E-2"/>
          <c:w val="0.69957071251499825"/>
          <c:h val="0.78097260774648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Fig.48!$B$21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Fig.48!$B$22:$B$46</c:f>
              <c:numCache>
                <c:formatCode>#,##0.00</c:formatCode>
                <c:ptCount val="25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1.7112817817940233</c:v>
                </c:pt>
                <c:pt idx="6">
                  <c:v>2.0298080000000001</c:v>
                </c:pt>
                <c:pt idx="7">
                  <c:v>2.2519200000000001</c:v>
                </c:pt>
                <c:pt idx="8">
                  <c:v>2.1583261836692729</c:v>
                </c:pt>
                <c:pt idx="9">
                  <c:v>1.8533239999999997</c:v>
                </c:pt>
                <c:pt idx="10">
                  <c:v>1.7666846161646985</c:v>
                </c:pt>
                <c:pt idx="11">
                  <c:v>1.7353599999999998</c:v>
                </c:pt>
                <c:pt idx="12">
                  <c:v>1.7087839999999999</c:v>
                </c:pt>
                <c:pt idx="13">
                  <c:v>1.6473599999999999</c:v>
                </c:pt>
                <c:pt idx="14">
                  <c:v>1.5941200000000002</c:v>
                </c:pt>
                <c:pt idx="15">
                  <c:v>1.55275447840724</c:v>
                </c:pt>
                <c:pt idx="16">
                  <c:v>1.5931520000000001</c:v>
                </c:pt>
                <c:pt idx="17">
                  <c:v>1.7344799999999998</c:v>
                </c:pt>
                <c:pt idx="18">
                  <c:v>1.9463183203126686</c:v>
                </c:pt>
                <c:pt idx="19">
                  <c:v>2.0104392</c:v>
                </c:pt>
                <c:pt idx="20">
                  <c:v>1.658712</c:v>
                </c:pt>
                <c:pt idx="21">
                  <c:v>1.9079280000000003</c:v>
                </c:pt>
                <c:pt idx="22">
                  <c:v>1.9914400000000001</c:v>
                </c:pt>
                <c:pt idx="23">
                  <c:v>1.7222402865372022</c:v>
                </c:pt>
                <c:pt idx="24">
                  <c:v>1.448333261303137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4-4F7B-BF7A-9211A12BCAB1}"/>
            </c:ext>
          </c:extLst>
        </c:ser>
        <c:ser>
          <c:idx val="0"/>
          <c:order val="1"/>
          <c:tx>
            <c:strRef>
              <c:f>Fig.48!$C$21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02000"/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Fig.48!$C$22:$C$46</c:f>
              <c:numCache>
                <c:formatCode>#,##0.00</c:formatCode>
                <c:ptCount val="25"/>
                <c:pt idx="0">
                  <c:v>16.307363824999999</c:v>
                </c:pt>
                <c:pt idx="1">
                  <c:v>16.202517400000001</c:v>
                </c:pt>
                <c:pt idx="2">
                  <c:v>16.3041336</c:v>
                </c:pt>
                <c:pt idx="3">
                  <c:v>16.989878000000001</c:v>
                </c:pt>
                <c:pt idx="4">
                  <c:v>17.539304000000001</c:v>
                </c:pt>
                <c:pt idx="5">
                  <c:v>17.673908524439998</c:v>
                </c:pt>
                <c:pt idx="6">
                  <c:v>17.216653787999999</c:v>
                </c:pt>
                <c:pt idx="7">
                  <c:v>17.611808680000003</c:v>
                </c:pt>
                <c:pt idx="8">
                  <c:v>18.0713376</c:v>
                </c:pt>
                <c:pt idx="9">
                  <c:v>18.066003481224502</c:v>
                </c:pt>
                <c:pt idx="10">
                  <c:v>21.314663723742633</c:v>
                </c:pt>
                <c:pt idx="11">
                  <c:v>25.342292147926873</c:v>
                </c:pt>
                <c:pt idx="12">
                  <c:v>28.597335900600005</c:v>
                </c:pt>
                <c:pt idx="13">
                  <c:v>29.565346343831195</c:v>
                </c:pt>
                <c:pt idx="14">
                  <c:v>31.56423799369589</c:v>
                </c:pt>
                <c:pt idx="15">
                  <c:v>29.098866520766109</c:v>
                </c:pt>
                <c:pt idx="16">
                  <c:v>30.108570103623798</c:v>
                </c:pt>
                <c:pt idx="17">
                  <c:v>31.262668131022199</c:v>
                </c:pt>
                <c:pt idx="18">
                  <c:v>27.011962510060901</c:v>
                </c:pt>
                <c:pt idx="19">
                  <c:v>27.088200782417001</c:v>
                </c:pt>
                <c:pt idx="20">
                  <c:v>25.358135142708601</c:v>
                </c:pt>
                <c:pt idx="21">
                  <c:v>28.002347866269798</c:v>
                </c:pt>
                <c:pt idx="22">
                  <c:v>30.705985092037402</c:v>
                </c:pt>
                <c:pt idx="23">
                  <c:v>32.7380406084743</c:v>
                </c:pt>
                <c:pt idx="24">
                  <c:v>31.444439814957704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4-4F7B-BF7A-9211A12BCAB1}"/>
            </c:ext>
          </c:extLst>
        </c:ser>
        <c:ser>
          <c:idx val="2"/>
          <c:order val="2"/>
          <c:tx>
            <c:strRef>
              <c:f>Fig.48!$D$21</c:f>
              <c:strCache>
                <c:ptCount val="1"/>
                <c:pt idx="0">
                  <c:v>Álcool Hidratado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Fig.48!$D$22:$D$46</c:f>
              <c:numCache>
                <c:formatCode>#,##0.00</c:formatCode>
                <c:ptCount val="25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  <c:pt idx="24">
                  <c:v>12.023343330000001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4-4F7B-BF7A-9211A12BCAB1}"/>
            </c:ext>
          </c:extLst>
        </c:ser>
        <c:ser>
          <c:idx val="3"/>
          <c:order val="3"/>
          <c:tx>
            <c:strRef>
              <c:f>Fig.48!$E$21</c:f>
              <c:strCache>
                <c:ptCount val="1"/>
                <c:pt idx="0">
                  <c:v>Diesel (leves)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Fig.48!$E$22:$E$46</c:f>
              <c:numCache>
                <c:formatCode>#,##0.00</c:formatCode>
                <c:ptCount val="25"/>
                <c:pt idx="0">
                  <c:v>0.10572387381922978</c:v>
                </c:pt>
                <c:pt idx="1">
                  <c:v>0.11769382438247857</c:v>
                </c:pt>
                <c:pt idx="2">
                  <c:v>0.12768416941673016</c:v>
                </c:pt>
                <c:pt idx="3">
                  <c:v>0.13178149992094323</c:v>
                </c:pt>
                <c:pt idx="4">
                  <c:v>0.13495341569287192</c:v>
                </c:pt>
                <c:pt idx="5">
                  <c:v>0.14336478511440606</c:v>
                </c:pt>
                <c:pt idx="6">
                  <c:v>0.16508454580084717</c:v>
                </c:pt>
                <c:pt idx="7">
                  <c:v>0.19662845325050274</c:v>
                </c:pt>
                <c:pt idx="8">
                  <c:v>0.24252610027446422</c:v>
                </c:pt>
                <c:pt idx="9">
                  <c:v>0.31436319973003685</c:v>
                </c:pt>
                <c:pt idx="10">
                  <c:v>0.41446859061988522</c:v>
                </c:pt>
                <c:pt idx="11">
                  <c:v>0.55699591944531168</c:v>
                </c:pt>
                <c:pt idx="12">
                  <c:v>0.72062389124392434</c:v>
                </c:pt>
                <c:pt idx="13">
                  <c:v>0.89235773732082702</c:v>
                </c:pt>
                <c:pt idx="14">
                  <c:v>1.0237727945442447</c:v>
                </c:pt>
                <c:pt idx="15">
                  <c:v>1.0785164305144501</c:v>
                </c:pt>
                <c:pt idx="16">
                  <c:v>1.2397856316081752</c:v>
                </c:pt>
                <c:pt idx="17">
                  <c:v>1.4175880331926565</c:v>
                </c:pt>
                <c:pt idx="18">
                  <c:v>1.6177152839656537</c:v>
                </c:pt>
                <c:pt idx="19">
                  <c:v>1.8122940455682188</c:v>
                </c:pt>
                <c:pt idx="20">
                  <c:v>1.402592094739072</c:v>
                </c:pt>
                <c:pt idx="21">
                  <c:v>1.900228767457425</c:v>
                </c:pt>
                <c:pt idx="22">
                  <c:v>2.1792680877175026</c:v>
                </c:pt>
                <c:pt idx="23">
                  <c:v>2.4007310212804294</c:v>
                </c:pt>
                <c:pt idx="24">
                  <c:v>2.5865215499734218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4-4F7B-BF7A-9211A12BCAB1}"/>
            </c:ext>
          </c:extLst>
        </c:ser>
        <c:ser>
          <c:idx val="4"/>
          <c:order val="4"/>
          <c:tx>
            <c:strRef>
              <c:f>Fig.48!$F$21</c:f>
              <c:strCache>
                <c:ptCount val="1"/>
                <c:pt idx="0">
                  <c:v>Diesel (coletivo)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Fig.48!$F$22:$F$46</c:f>
              <c:numCache>
                <c:formatCode>#,##0.00</c:formatCode>
                <c:ptCount val="25"/>
                <c:pt idx="0">
                  <c:v>5.0041821618640947</c:v>
                </c:pt>
                <c:pt idx="1">
                  <c:v>5.117508846255423</c:v>
                </c:pt>
                <c:pt idx="2">
                  <c:v>5.218152449820959</c:v>
                </c:pt>
                <c:pt idx="3">
                  <c:v>5.319640466132876</c:v>
                </c:pt>
                <c:pt idx="4">
                  <c:v>5.4155874313578938</c:v>
                </c:pt>
                <c:pt idx="5">
                  <c:v>5.459228253996236</c:v>
                </c:pt>
                <c:pt idx="6">
                  <c:v>5.5206910907431874</c:v>
                </c:pt>
                <c:pt idx="7">
                  <c:v>5.6805858230840718</c:v>
                </c:pt>
                <c:pt idx="8">
                  <c:v>5.9213608539936153</c:v>
                </c:pt>
                <c:pt idx="9">
                  <c:v>6.1479061052171096</c:v>
                </c:pt>
                <c:pt idx="10">
                  <c:v>6.3836226792030768</c:v>
                </c:pt>
                <c:pt idx="11">
                  <c:v>6.7541002160179193</c:v>
                </c:pt>
                <c:pt idx="12">
                  <c:v>7.0875346107106534</c:v>
                </c:pt>
                <c:pt idx="13">
                  <c:v>7.2917670123416922</c:v>
                </c:pt>
                <c:pt idx="14">
                  <c:v>7.4642000973917613</c:v>
                </c:pt>
                <c:pt idx="15">
                  <c:v>7.4269017279481186</c:v>
                </c:pt>
                <c:pt idx="16">
                  <c:v>7.1934232440979979</c:v>
                </c:pt>
                <c:pt idx="17">
                  <c:v>6.8986490871542001</c:v>
                </c:pt>
                <c:pt idx="18">
                  <c:v>6.6468291506169166</c:v>
                </c:pt>
                <c:pt idx="19">
                  <c:v>6.508940482333113</c:v>
                </c:pt>
                <c:pt idx="20">
                  <c:v>4.1632551813345433</c:v>
                </c:pt>
                <c:pt idx="21">
                  <c:v>4.8909055886937036</c:v>
                </c:pt>
                <c:pt idx="22">
                  <c:v>5.6012260354800869</c:v>
                </c:pt>
                <c:pt idx="23">
                  <c:v>5.9670600614558911</c:v>
                </c:pt>
                <c:pt idx="24">
                  <c:v>6.1332542256329363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4-4F7B-BF7A-9211A12BCAB1}"/>
            </c:ext>
          </c:extLst>
        </c:ser>
        <c:ser>
          <c:idx val="5"/>
          <c:order val="5"/>
          <c:tx>
            <c:strRef>
              <c:f>Fig.48!$G$21</c:f>
              <c:strCache>
                <c:ptCount val="1"/>
                <c:pt idx="0">
                  <c:v>Diesel (carga)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Fig.48!$G$22:$G$46</c:f>
              <c:numCache>
                <c:formatCode>#,##0.00</c:formatCode>
                <c:ptCount val="25"/>
                <c:pt idx="0">
                  <c:v>18.299754084316682</c:v>
                </c:pt>
                <c:pt idx="1">
                  <c:v>18.835602129362101</c:v>
                </c:pt>
                <c:pt idx="2">
                  <c:v>19.728675380762308</c:v>
                </c:pt>
                <c:pt idx="3">
                  <c:v>18.800530033946178</c:v>
                </c:pt>
                <c:pt idx="4">
                  <c:v>20.388083152949232</c:v>
                </c:pt>
                <c:pt idx="5">
                  <c:v>20.200961399769032</c:v>
                </c:pt>
                <c:pt idx="6">
                  <c:v>20.513211667184869</c:v>
                </c:pt>
                <c:pt idx="7">
                  <c:v>21.846761928051812</c:v>
                </c:pt>
                <c:pt idx="8">
                  <c:v>23.447374088605237</c:v>
                </c:pt>
                <c:pt idx="9">
                  <c:v>22.831807917061862</c:v>
                </c:pt>
                <c:pt idx="10">
                  <c:v>25.738187097560623</c:v>
                </c:pt>
                <c:pt idx="11">
                  <c:v>27.165750497219975</c:v>
                </c:pt>
                <c:pt idx="12">
                  <c:v>28.724103337003712</c:v>
                </c:pt>
                <c:pt idx="13">
                  <c:v>30.766264795943467</c:v>
                </c:pt>
                <c:pt idx="14">
                  <c:v>31.025667784133958</c:v>
                </c:pt>
                <c:pt idx="15">
                  <c:v>29.35546974225986</c:v>
                </c:pt>
                <c:pt idx="16">
                  <c:v>28.23737797632462</c:v>
                </c:pt>
                <c:pt idx="17">
                  <c:v>28.393583007816968</c:v>
                </c:pt>
                <c:pt idx="18">
                  <c:v>28.672357254675067</c:v>
                </c:pt>
                <c:pt idx="19">
                  <c:v>29.670202162531908</c:v>
                </c:pt>
                <c:pt idx="20">
                  <c:v>32.387588875099894</c:v>
                </c:pt>
                <c:pt idx="21">
                  <c:v>34.652124209979775</c:v>
                </c:pt>
                <c:pt idx="22">
                  <c:v>34.820177410807446</c:v>
                </c:pt>
                <c:pt idx="23">
                  <c:v>35.572947431676383</c:v>
                </c:pt>
                <c:pt idx="24">
                  <c:v>36.343215779449046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4-4F7B-BF7A-9211A12B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160929488"/>
        <c:axId val="-1160926224"/>
      </c:barChart>
      <c:catAx>
        <c:axId val="-116092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6224"/>
        <c:crosses val="autoZero"/>
        <c:auto val="1"/>
        <c:lblAlgn val="ctr"/>
        <c:lblOffset val="100"/>
        <c:noMultiLvlLbl val="0"/>
      </c:catAx>
      <c:valAx>
        <c:axId val="-1160926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000" b="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10</a:t>
                </a:r>
                <a:r>
                  <a:rPr lang="pt-BR" sz="1000" b="0" baseline="3000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6</a:t>
                </a:r>
                <a:r>
                  <a:rPr lang="pt-BR" sz="1000" b="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 tep</a:t>
                </a:r>
              </a:p>
            </c:rich>
          </c:tx>
          <c:layout>
            <c:manualLayout>
              <c:xMode val="edge"/>
              <c:yMode val="edge"/>
              <c:x val="0"/>
              <c:y val="0.29495355598800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948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legend>
      <c:legendPos val="r"/>
      <c:legendEntry>
        <c:idx val="4"/>
        <c:txPr>
          <a:bodyPr rot="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80905064843847141"/>
          <c:y val="0.43430798257485209"/>
          <c:w val="0.1807060737126169"/>
          <c:h val="0.4199263086147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6503970958491"/>
          <c:y val="9.9886867589827122E-2"/>
          <c:w val="0.65809427667695386"/>
          <c:h val="0.77439542040003617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7-4FF8-9530-6F4D59F31A0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7-4FF8-9530-6F4D59F31A0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7-4FF8-9530-6F4D59F31A0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B7-4FF8-9530-6F4D59F31A01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B7-4FF8-9530-6F4D59F31A01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B7-4FF8-9530-6F4D59F31A01}"/>
              </c:ext>
            </c:extLst>
          </c:dPt>
          <c:dLbls>
            <c:dLbl>
              <c:idx val="2"/>
              <c:layout>
                <c:manualLayout>
                  <c:x val="3.4188034188034191E-2"/>
                  <c:y val="0.172413793103448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7-4FF8-9530-6F4D59F31A01}"/>
                </c:ext>
              </c:extLst>
            </c:dLbl>
            <c:dLbl>
              <c:idx val="5"/>
              <c:layout>
                <c:manualLayout>
                  <c:x val="-0.11721611721611726"/>
                  <c:y val="-0.137931034482758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B7-4FF8-9530-6F4D59F31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Fig.48!$I$22:$I$27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Fig.48!$J$22:$J$27</c:f>
              <c:numCache>
                <c:formatCode>0.0%</c:formatCode>
                <c:ptCount val="6"/>
                <c:pt idx="0">
                  <c:v>0.42789939319923409</c:v>
                </c:pt>
                <c:pt idx="1">
                  <c:v>0.11701176423759761</c:v>
                </c:pt>
                <c:pt idx="2">
                  <c:v>2.472119638629016E-3</c:v>
                </c:pt>
                <c:pt idx="3">
                  <c:v>6.4867001407948377E-2</c:v>
                </c:pt>
                <c:pt idx="4">
                  <c:v>0.38131174076141683</c:v>
                </c:pt>
                <c:pt idx="5">
                  <c:v>6.4379807551742359E-3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B7-4FF8-9530-6F4D59F3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4398432174503"/>
          <c:y val="9.9471811338734561E-2"/>
          <c:w val="0.66909237468911886"/>
          <c:h val="0.77336651100430631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0-41E4-B6F2-7A733ADADA1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A0-41E4-B6F2-7A733ADADA1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A0-41E4-B6F2-7A733ADADA1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A0-41E4-B6F2-7A733ADADA1B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A0-41E4-B6F2-7A733ADADA1B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A0-41E4-B6F2-7A733ADADA1B}"/>
              </c:ext>
            </c:extLst>
          </c:dPt>
          <c:dLbls>
            <c:dLbl>
              <c:idx val="2"/>
              <c:layout>
                <c:manualLayout>
                  <c:x val="6.4094684793614187E-2"/>
                  <c:y val="0.1628646419197601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0-41E4-B6F2-7A733ADADA1B}"/>
                </c:ext>
              </c:extLst>
            </c:dLbl>
            <c:dLbl>
              <c:idx val="5"/>
              <c:layout>
                <c:manualLayout>
                  <c:x val="5.4931335830212237E-2"/>
                  <c:y val="-0.1385281385281385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A0-41E4-B6F2-7A733ADAD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Fig.48!$I$22:$I$27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Fig.48!$K$22:$K$27</c:f>
              <c:numCache>
                <c:formatCode>0.0%</c:formatCode>
                <c:ptCount val="6"/>
                <c:pt idx="0">
                  <c:v>0.37589551537198235</c:v>
                </c:pt>
                <c:pt idx="1">
                  <c:v>9.510115413432349E-2</c:v>
                </c:pt>
                <c:pt idx="2">
                  <c:v>1.3810356061233669E-2</c:v>
                </c:pt>
                <c:pt idx="3">
                  <c:v>0.12270029849737726</c:v>
                </c:pt>
                <c:pt idx="4">
                  <c:v>0.37260972226301881</c:v>
                </c:pt>
                <c:pt idx="5">
                  <c:v>1.9882953672064468E-2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A0-41E4-B6F2-7A733AD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6697589861414E-2"/>
          <c:y val="0.11417885264341956"/>
          <c:w val="0.38623970444674366"/>
          <c:h val="0.77420369328833882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4C-4D4E-AF96-2C63534C048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4C-4D4E-AF96-2C63534C048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4C-4D4E-AF96-2C63534C0489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4C-4D4E-AF96-2C63534C0489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4C-4D4E-AF96-2C63534C0489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A4C-4D4E-AF96-2C63534C0489}"/>
              </c:ext>
            </c:extLst>
          </c:dPt>
          <c:dLbls>
            <c:dLbl>
              <c:idx val="2"/>
              <c:layout>
                <c:manualLayout>
                  <c:x val="8.9086859688196265E-3"/>
                  <c:y val="0.144934851893513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8007236845952"/>
                      <c:h val="0.11958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4C-4D4E-AF96-2C63534C0489}"/>
                </c:ext>
              </c:extLst>
            </c:dLbl>
            <c:dLbl>
              <c:idx val="5"/>
              <c:layout>
                <c:manualLayout>
                  <c:x val="5.6421677802524127E-2"/>
                  <c:y val="-0.1488095238095238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Aptos" panose="020B00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4C-4D4E-AF96-2C63534C0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Fig.48!$I$22:$I$27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Fig.48!$L$22:$L$27</c:f>
              <c:numCache>
                <c:formatCode>0.0%</c:formatCode>
                <c:ptCount val="6"/>
                <c:pt idx="0">
                  <c:v>0.40390726917490333</c:v>
                </c:pt>
                <c:pt idx="1">
                  <c:v>6.8163092128783284E-2</c:v>
                </c:pt>
                <c:pt idx="2">
                  <c:v>2.8745801204046358E-2</c:v>
                </c:pt>
                <c:pt idx="3">
                  <c:v>0.13362372224415769</c:v>
                </c:pt>
                <c:pt idx="4">
                  <c:v>0.34946378695459257</c:v>
                </c:pt>
                <c:pt idx="5">
                  <c:v>1.6096328293516794E-2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4C-4D4E-AF96-2C63534C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145339015251158"/>
          <c:y val="0.2700119095555138"/>
          <c:w val="0.41787114764084621"/>
          <c:h val="0.66726064608747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0551383266035"/>
          <c:y val="4.9092771487879827E-2"/>
          <c:w val="0.78504941506763937"/>
          <c:h val="0.7107100354958684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Fig.49!$A$21</c:f>
              <c:strCache>
                <c:ptCount val="1"/>
                <c:pt idx="0">
                  <c:v>Consumo de diesel fóssil em ônibus (ktep)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F7-4620-8685-2820744D1CB1}"/>
              </c:ext>
            </c:extLst>
          </c:dPt>
          <c:cat>
            <c:numRef>
              <c:f>Fig.49!$B$20:$K$20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Fig.49!$B$21:$K$21</c:f>
              <c:numCache>
                <c:formatCode>_-* #,##0_-;\-* #,##0_-;_-* "-"??_-;_-@_-</c:formatCode>
                <c:ptCount val="10"/>
                <c:pt idx="0">
                  <c:v>6949.3970053851408</c:v>
                </c:pt>
                <c:pt idx="1">
                  <c:v>6720.9521694927553</c:v>
                </c:pt>
                <c:pt idx="2">
                  <c:v>6395.2446081734142</c:v>
                </c:pt>
                <c:pt idx="3">
                  <c:v>6040.5672316570908</c:v>
                </c:pt>
                <c:pt idx="4">
                  <c:v>5876.1245891245744</c:v>
                </c:pt>
                <c:pt idx="5">
                  <c:v>3723.6924106093375</c:v>
                </c:pt>
                <c:pt idx="6">
                  <c:v>4385.4563808384173</c:v>
                </c:pt>
                <c:pt idx="7">
                  <c:v>5074.6150406913603</c:v>
                </c:pt>
                <c:pt idx="8">
                  <c:v>5319.2167926774137</c:v>
                </c:pt>
                <c:pt idx="9">
                  <c:v>5358.8186489520567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F7-4620-8685-2820744D1CB1}"/>
            </c:ext>
          </c:extLst>
        </c:ser>
        <c:ser>
          <c:idx val="1"/>
          <c:order val="2"/>
          <c:tx>
            <c:strRef>
              <c:f>Fig.49!$A$22</c:f>
              <c:strCache>
                <c:ptCount val="1"/>
                <c:pt idx="0">
                  <c:v>Consumo de biodiesel em ônibus (ktep)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Fig.49!$B$20:$K$20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Fig.49!$B$22:$K$22</c:f>
              <c:numCache>
                <c:formatCode>_-* #,##0_-;\-* #,##0_-;_-* "-"??_-;_-@_-</c:formatCode>
                <c:ptCount val="10"/>
                <c:pt idx="0">
                  <c:v>477.50472256297803</c:v>
                </c:pt>
                <c:pt idx="1">
                  <c:v>472.47107460524251</c:v>
                </c:pt>
                <c:pt idx="2">
                  <c:v>503.40447898078611</c:v>
                </c:pt>
                <c:pt idx="3">
                  <c:v>606.26191895982561</c:v>
                </c:pt>
                <c:pt idx="4">
                  <c:v>632.8158932085388</c:v>
                </c:pt>
                <c:pt idx="5">
                  <c:v>439.56277072520624</c:v>
                </c:pt>
                <c:pt idx="6">
                  <c:v>505.44920785528672</c:v>
                </c:pt>
                <c:pt idx="7">
                  <c:v>526.61099478872598</c:v>
                </c:pt>
                <c:pt idx="8">
                  <c:v>647.84326877847718</c:v>
                </c:pt>
                <c:pt idx="9">
                  <c:v>774.43557668087919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F7-4620-8685-2820744D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19568"/>
        <c:axId val="187712608"/>
      </c:barChart>
      <c:lineChart>
        <c:grouping val="standard"/>
        <c:varyColors val="0"/>
        <c:ser>
          <c:idx val="3"/>
          <c:order val="0"/>
          <c:tx>
            <c:strRef>
              <c:f>Fig.49!$A$23</c:f>
              <c:strCache>
                <c:ptCount val="1"/>
                <c:pt idx="0">
                  <c:v>Intensidade Energética (tep/Mpkm)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accent4"/>
                </a:solidFill>
              </a:ln>
              <a:effectLst/>
            </c:spPr>
          </c:marker>
          <c:cat>
            <c:numRef>
              <c:f>Fig.49!$B$20:$K$20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Fig.49!$B$23:$K$23</c:f>
              <c:numCache>
                <c:formatCode>_-* #,##0_-;\-* #,##0_-;_-* "-"??_-;_-@_-</c:formatCode>
                <c:ptCount val="10"/>
                <c:pt idx="0">
                  <c:v>11.938193595835296</c:v>
                </c:pt>
                <c:pt idx="1">
                  <c:v>12.413490290447305</c:v>
                </c:pt>
                <c:pt idx="2">
                  <c:v>12.33648367519756</c:v>
                </c:pt>
                <c:pt idx="3">
                  <c:v>12.19675057294638</c:v>
                </c:pt>
                <c:pt idx="4">
                  <c:v>11.974503820759692</c:v>
                </c:pt>
                <c:pt idx="5">
                  <c:v>26.814630356805047</c:v>
                </c:pt>
                <c:pt idx="6">
                  <c:v>23.389176912851884</c:v>
                </c:pt>
                <c:pt idx="7">
                  <c:v>15.710207521144401</c:v>
                </c:pt>
                <c:pt idx="8">
                  <c:v>12.449533687310076</c:v>
                </c:pt>
                <c:pt idx="9">
                  <c:v>12.141096362205166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F7-4620-8685-2820744D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797583"/>
        <c:axId val="1457792783"/>
      </c:lineChart>
      <c:catAx>
        <c:axId val="1119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87712608"/>
        <c:crosses val="autoZero"/>
        <c:auto val="1"/>
        <c:lblAlgn val="ctr"/>
        <c:lblOffset val="100"/>
        <c:noMultiLvlLbl val="0"/>
      </c:catAx>
      <c:valAx>
        <c:axId val="187712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</a:rPr>
                  <a:t>Consumo (ktep)</a:t>
                </a:r>
              </a:p>
            </c:rich>
          </c:tx>
          <c:layout>
            <c:manualLayout>
              <c:xMode val="edge"/>
              <c:yMode val="edge"/>
              <c:x val="1.3462037886020907E-2"/>
              <c:y val="0.18388046044884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1919568"/>
        <c:crosses val="autoZero"/>
        <c:crossBetween val="between"/>
      </c:valAx>
      <c:valAx>
        <c:axId val="145779278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Intensidadde Energética (tep/Mpkm)</a:t>
                </a:r>
              </a:p>
            </c:rich>
          </c:tx>
          <c:layout>
            <c:manualLayout>
              <c:xMode val="edge"/>
              <c:yMode val="edge"/>
              <c:x val="0.96883530657702699"/>
              <c:y val="9.2013626487992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57797583"/>
        <c:crosses val="max"/>
        <c:crossBetween val="between"/>
      </c:valAx>
      <c:catAx>
        <c:axId val="1457797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7927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76914195029935E-3"/>
          <c:y val="0.84671574017270657"/>
          <c:w val="0.98055712242504467"/>
          <c:h val="0.15328425982729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Aptos" panose="020B0004020202020204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8351456067991"/>
          <c:y val="4.0627254926467522E-2"/>
          <c:w val="0.8516744295851908"/>
          <c:h val="0.79536624588593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Fig.50!$A$21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A7-4BB7-AA19-5FC39D890429}"/>
              </c:ext>
            </c:extLst>
          </c:dPt>
          <c:cat>
            <c:numRef>
              <c:f>Fig.50!$B$20:$K$20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Fig.50!$B$21:$K$21</c:f>
              <c:numCache>
                <c:formatCode>_-* #,##0_-;\-* #,##0_-;_-* "-"??_-;_-@_-</c:formatCode>
                <c:ptCount val="10"/>
                <c:pt idx="0">
                  <c:v>622112.68969025882</c:v>
                </c:pt>
                <c:pt idx="1">
                  <c:v>579484.34129228222</c:v>
                </c:pt>
                <c:pt idx="2">
                  <c:v>559207.08597247209</c:v>
                </c:pt>
                <c:pt idx="3">
                  <c:v>544967.21162440197</c:v>
                </c:pt>
                <c:pt idx="4">
                  <c:v>543566.61284360173</c:v>
                </c:pt>
                <c:pt idx="5">
                  <c:v>155260.58446216799</c:v>
                </c:pt>
                <c:pt idx="6">
                  <c:v>209109.77786508805</c:v>
                </c:pt>
                <c:pt idx="7">
                  <c:v>356534.18504761218</c:v>
                </c:pt>
                <c:pt idx="8">
                  <c:v>479299.88474493381</c:v>
                </c:pt>
                <c:pt idx="9">
                  <c:v>505164.77611738216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7-4BB7-AA19-5FC39D890429}"/>
            </c:ext>
          </c:extLst>
        </c:ser>
        <c:ser>
          <c:idx val="1"/>
          <c:order val="1"/>
          <c:tx>
            <c:strRef>
              <c:f>Fig.50!$A$22</c:f>
              <c:strCache>
                <c:ptCount val="1"/>
                <c:pt idx="0">
                  <c:v>Rodoviário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Fig.50!$B$20:$K$20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Fig.50!$B$22:$K$22</c:f>
              <c:numCache>
                <c:formatCode>_-* #,##0_-;\-* #,##0_-;_-* "-"??_-;_-@_-</c:formatCode>
                <c:ptCount val="10"/>
                <c:pt idx="0">
                  <c:v>285072.58417206549</c:v>
                </c:pt>
                <c:pt idx="1">
                  <c:v>263822.72644980741</c:v>
                </c:pt>
                <c:pt idx="2">
                  <c:v>256338.2370221318</c:v>
                </c:pt>
                <c:pt idx="3">
                  <c:v>249198.67519928041</c:v>
                </c:pt>
                <c:pt idx="4">
                  <c:v>249313.13673807698</c:v>
                </c:pt>
                <c:pt idx="5">
                  <c:v>94244.887697879996</c:v>
                </c:pt>
                <c:pt idx="6">
                  <c:v>117166.56041256798</c:v>
                </c:pt>
                <c:pt idx="7">
                  <c:v>165902.91368851194</c:v>
                </c:pt>
                <c:pt idx="8">
                  <c:v>227854.50302685398</c:v>
                </c:pt>
                <c:pt idx="9">
                  <c:v>244310.48238139195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7-4BB7-AA19-5FC39D89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19568"/>
        <c:axId val="187712608"/>
      </c:barChart>
      <c:catAx>
        <c:axId val="1119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87712608"/>
        <c:crosses val="autoZero"/>
        <c:auto val="1"/>
        <c:lblAlgn val="ctr"/>
        <c:lblOffset val="100"/>
        <c:noMultiLvlLbl val="0"/>
      </c:catAx>
      <c:valAx>
        <c:axId val="187712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pt-BR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rPr>
                  <a:t>Atividade (Mpkm)</a:t>
                </a:r>
              </a:p>
            </c:rich>
          </c:tx>
          <c:layout>
            <c:manualLayout>
              <c:xMode val="edge"/>
              <c:yMode val="edge"/>
              <c:x val="1.3462037886020907E-2"/>
              <c:y val="0.18388046044884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1919568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49637862687402"/>
          <c:y val="0.93137191184435275"/>
          <c:w val="0.53497994040722885"/>
          <c:h val="6.8628088155647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Aptos" panose="020B0004020202020204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5535137829696E-2"/>
          <c:y val="4.4057617797775277E-2"/>
          <c:w val="0.89626892972434058"/>
          <c:h val="0.79922009748781397"/>
        </c:manualLayout>
      </c:layout>
      <c:lineChart>
        <c:grouping val="stacked"/>
        <c:varyColors val="0"/>
        <c:ser>
          <c:idx val="1"/>
          <c:order val="0"/>
          <c:tx>
            <c:strRef>
              <c:f>Fig.51!$B$21</c:f>
              <c:strCache>
                <c:ptCount val="1"/>
                <c:pt idx="0">
                  <c:v>Frota de Veículos Leves (106 unidades)</c:v>
                </c:pt>
              </c:strCache>
            </c:strRef>
          </c:tx>
          <c:spPr>
            <a:ln w="38100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cat>
            <c:numRef>
              <c:f>Fig.51!$A$22:$A$46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Fig.51!$B$22:$B$46</c:f>
              <c:numCache>
                <c:formatCode>#,##0.00</c:formatCode>
                <c:ptCount val="25"/>
                <c:pt idx="0">
                  <c:v>17.41</c:v>
                </c:pt>
                <c:pt idx="1">
                  <c:v>18.149999999999999</c:v>
                </c:pt>
                <c:pt idx="2">
                  <c:v>18.75</c:v>
                </c:pt>
                <c:pt idx="3">
                  <c:v>19.190000000000001</c:v>
                </c:pt>
                <c:pt idx="4">
                  <c:v>19.82</c:v>
                </c:pt>
                <c:pt idx="5">
                  <c:v>20.5</c:v>
                </c:pt>
                <c:pt idx="6">
                  <c:v>21.35</c:v>
                </c:pt>
                <c:pt idx="7">
                  <c:v>22.66</c:v>
                </c:pt>
                <c:pt idx="8">
                  <c:v>24.25</c:v>
                </c:pt>
                <c:pt idx="9">
                  <c:v>26.14</c:v>
                </c:pt>
                <c:pt idx="10">
                  <c:v>28.28</c:v>
                </c:pt>
                <c:pt idx="11">
                  <c:v>30.47</c:v>
                </c:pt>
                <c:pt idx="12">
                  <c:v>31.712358126762659</c:v>
                </c:pt>
                <c:pt idx="13">
                  <c:v>33.989753513123205</c:v>
                </c:pt>
                <c:pt idx="14">
                  <c:v>36.039745977672048</c:v>
                </c:pt>
                <c:pt idx="15">
                  <c:v>37.444687396562379</c:v>
                </c:pt>
                <c:pt idx="16">
                  <c:v>38.088604491319295</c:v>
                </c:pt>
                <c:pt idx="17">
                  <c:v>38.49803566702203</c:v>
                </c:pt>
                <c:pt idx="18">
                  <c:v>39.053577691691899</c:v>
                </c:pt>
                <c:pt idx="19">
                  <c:v>39.755481230110462</c:v>
                </c:pt>
                <c:pt idx="20">
                  <c:v>40.106428881159019</c:v>
                </c:pt>
                <c:pt idx="21">
                  <c:v>39.389247223882322</c:v>
                </c:pt>
                <c:pt idx="22">
                  <c:v>39.40015717917214</c:v>
                </c:pt>
                <c:pt idx="23">
                  <c:v>39.517920616662998</c:v>
                </c:pt>
                <c:pt idx="24">
                  <c:v>39.768085616771806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33840"/>
        <c:axId val="-1160931664"/>
      </c:lineChart>
      <c:lineChart>
        <c:grouping val="stacked"/>
        <c:varyColors val="0"/>
        <c:ser>
          <c:idx val="0"/>
          <c:order val="1"/>
          <c:tx>
            <c:strRef>
              <c:f>Fig.51!$C$21</c:f>
              <c:strCache>
                <c:ptCount val="1"/>
                <c:pt idx="0">
                  <c:v>Consumo Específico (tep/106 km)</c:v>
                </c:pt>
              </c:strCache>
            </c:strRef>
          </c:tx>
          <c:spPr>
            <a:ln w="38100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cat>
            <c:numRef>
              <c:f>Fig.51!$A$22:$A$46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Fig.51!$C$22:$C$46</c:f>
              <c:numCache>
                <c:formatCode>#,##0.00</c:formatCode>
                <c:ptCount val="25"/>
                <c:pt idx="0">
                  <c:v>63.508443902669825</c:v>
                </c:pt>
                <c:pt idx="1">
                  <c:v>63.758787521270357</c:v>
                </c:pt>
                <c:pt idx="2">
                  <c:v>63.543501170639274</c:v>
                </c:pt>
                <c:pt idx="3">
                  <c:v>64.233297486471088</c:v>
                </c:pt>
                <c:pt idx="4">
                  <c:v>64.279409586987882</c:v>
                </c:pt>
                <c:pt idx="5">
                  <c:v>64.438623226537302</c:v>
                </c:pt>
                <c:pt idx="6">
                  <c:v>65.984660088876524</c:v>
                </c:pt>
                <c:pt idx="7">
                  <c:v>64.970269371356267</c:v>
                </c:pt>
                <c:pt idx="8">
                  <c:v>64.159019575001224</c:v>
                </c:pt>
                <c:pt idx="9">
                  <c:v>64.203535355620218</c:v>
                </c:pt>
                <c:pt idx="10">
                  <c:v>64.13074354766546</c:v>
                </c:pt>
                <c:pt idx="11">
                  <c:v>64.403320998767725</c:v>
                </c:pt>
                <c:pt idx="12">
                  <c:v>65.043168019805194</c:v>
                </c:pt>
                <c:pt idx="13">
                  <c:v>64.435661823887969</c:v>
                </c:pt>
                <c:pt idx="14">
                  <c:v>64.072833172798809</c:v>
                </c:pt>
                <c:pt idx="15">
                  <c:v>63.839419389254878</c:v>
                </c:pt>
                <c:pt idx="16">
                  <c:v>63.850701091529309</c:v>
                </c:pt>
                <c:pt idx="17">
                  <c:v>63.577530960375313</c:v>
                </c:pt>
                <c:pt idx="18">
                  <c:v>63.787924192685928</c:v>
                </c:pt>
                <c:pt idx="19">
                  <c:v>63.476361462583156</c:v>
                </c:pt>
                <c:pt idx="20">
                  <c:v>62.93291528265609</c:v>
                </c:pt>
                <c:pt idx="21">
                  <c:v>62.790210334936461</c:v>
                </c:pt>
                <c:pt idx="22">
                  <c:v>62.383867859881072</c:v>
                </c:pt>
                <c:pt idx="23">
                  <c:v>61.906909586836015</c:v>
                </c:pt>
                <c:pt idx="24">
                  <c:v>60.930300344872244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24592"/>
        <c:axId val="-1160936560"/>
      </c:lineChart>
      <c:catAx>
        <c:axId val="-116093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1664"/>
        <c:crosses val="autoZero"/>
        <c:auto val="1"/>
        <c:lblAlgn val="ctr"/>
        <c:lblOffset val="100"/>
        <c:noMultiLvlLbl val="0"/>
      </c:catAx>
      <c:valAx>
        <c:axId val="-1160931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3840"/>
        <c:crosses val="autoZero"/>
        <c:crossBetween val="between"/>
      </c:valAx>
      <c:valAx>
        <c:axId val="-1160936560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4592"/>
        <c:crosses val="max"/>
        <c:crossBetween val="between"/>
      </c:valAx>
      <c:catAx>
        <c:axId val="-116092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160936560"/>
        <c:crosses val="autoZero"/>
        <c:auto val="1"/>
        <c:lblAlgn val="ctr"/>
        <c:lblOffset val="100"/>
        <c:noMultiLvlLbl val="0"/>
      </c:catAx>
      <c:spPr>
        <a:noFill/>
        <a:ln>
          <a:noFill/>
          <a:prstDash val="lgDash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Fig.52!$F$21</c:f>
              <c:strCache>
                <c:ptCount val="1"/>
                <c:pt idx="0">
                  <c:v>2024</c:v>
                </c:pt>
              </c:strCache>
            </c:strRef>
          </c:tx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831-43B9-A081-8816D1372D6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831-43B9-A081-8816D1372D6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831-43B9-A081-8816D1372D6A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831-43B9-A081-8816D1372D6A}"/>
              </c:ext>
            </c:extLst>
          </c:dPt>
          <c:dPt>
            <c:idx val="4"/>
            <c:bubble3D val="0"/>
            <c:spPr>
              <a:solidFill>
                <a:srgbClr val="CC0066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8515-40E4-B4C4-555E0B40E04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831-43B9-A081-8816D1372D6A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831-43B9-A081-8816D1372D6A}"/>
              </c:ext>
            </c:extLst>
          </c:dPt>
          <c:cat>
            <c:strRef>
              <c:f>Fig.52!$A$22:$A$26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Fig.52!$F$22:$F$26</c:f>
              <c:numCache>
                <c:formatCode>0.0%</c:formatCode>
                <c:ptCount val="5"/>
                <c:pt idx="0">
                  <c:v>0.80497180233268273</c:v>
                </c:pt>
                <c:pt idx="1">
                  <c:v>9.8894127848589003E-2</c:v>
                </c:pt>
                <c:pt idx="2">
                  <c:v>3.958673386359495E-3</c:v>
                </c:pt>
                <c:pt idx="3">
                  <c:v>7.473405197002482E-2</c:v>
                </c:pt>
                <c:pt idx="4">
                  <c:v>1.7441344462343873E-2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31-43B9-A081-8816D137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33333333333334E-2"/>
          <c:y val="0.10147084897995909"/>
          <c:w val="0.95645946340040811"/>
          <c:h val="0.71566010753616105"/>
        </c:manualLayout>
      </c:layout>
      <c:lineChart>
        <c:grouping val="standard"/>
        <c:varyColors val="0"/>
        <c:ser>
          <c:idx val="1"/>
          <c:order val="0"/>
          <c:tx>
            <c:strRef>
              <c:f>Fig.6!$A$22</c:f>
              <c:strCache>
                <c:ptCount val="1"/>
                <c:pt idx="0">
                  <c:v>Eficiência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pt-BR" sz="1000" b="0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Aptos" panose="020B000402020202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Fig.6!$B$21:$M$21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Fig.6!$B$22:$M$22</c:f>
              <c:numCache>
                <c:formatCode>_("R$"* #,##0.00_);_("R$"* \(#,##0.00\);_("R$"* "-"??_);_(@_)</c:formatCode>
                <c:ptCount val="12"/>
                <c:pt idx="0">
                  <c:v>463.97392826002306</c:v>
                </c:pt>
                <c:pt idx="1">
                  <c:v>534.5694249358736</c:v>
                </c:pt>
                <c:pt idx="2">
                  <c:v>491.92114423570109</c:v>
                </c:pt>
                <c:pt idx="3">
                  <c:v>522.89823044980562</c:v>
                </c:pt>
                <c:pt idx="4">
                  <c:v>485.02772154149591</c:v>
                </c:pt>
                <c:pt idx="5">
                  <c:v>479.41988381305435</c:v>
                </c:pt>
                <c:pt idx="6">
                  <c:v>492.7875350893882</c:v>
                </c:pt>
                <c:pt idx="7">
                  <c:v>480.48956617092966</c:v>
                </c:pt>
                <c:pt idx="8">
                  <c:v>493.68940471867273</c:v>
                </c:pt>
                <c:pt idx="9">
                  <c:v>370.40595666866352</c:v>
                </c:pt>
                <c:pt idx="10">
                  <c:v>311.40730327983749</c:v>
                </c:pt>
                <c:pt idx="11">
                  <c:v>199.50064803631841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4D-4E3D-ADB8-EC1A56E64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15715712"/>
        <c:axId val="-1215715168"/>
      </c:lineChart>
      <c:catAx>
        <c:axId val="-121571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-1215715168"/>
        <c:crosses val="autoZero"/>
        <c:auto val="1"/>
        <c:lblAlgn val="ctr"/>
        <c:lblOffset val="100"/>
        <c:noMultiLvlLbl val="0"/>
      </c:catAx>
      <c:valAx>
        <c:axId val="-1215715168"/>
        <c:scaling>
          <c:orientation val="minMax"/>
          <c:max val="700"/>
          <c:min val="0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-1215715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93626259481776"/>
          <c:y val="0.60668564568400152"/>
          <c:w val="0.32165689705453487"/>
          <c:h val="0.15881424378832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Tahoma" panose="020B060403050404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400" b="0" kern="1200">
          <a:solidFill>
            <a:srgbClr val="000000">
              <a:lumMod val="75000"/>
              <a:lumOff val="25000"/>
            </a:srgbClr>
          </a:solidFill>
          <a:latin typeface="+mn-lt"/>
          <a:ea typeface="Tahoma" panose="020B060403050404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Fig.52!$D$21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53735"/>
            </a:solidFill>
          </c:spPr>
          <c:dPt>
            <c:idx val="0"/>
            <c:bubble3D val="0"/>
            <c:spPr>
              <a:solidFill>
                <a:srgbClr val="C02000"/>
              </a:solidFill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95B-402D-BFDB-5E94AAB8899A}"/>
              </c:ext>
            </c:extLst>
          </c:dPt>
          <c:dPt>
            <c:idx val="1"/>
            <c:bubble3D val="0"/>
            <c:spPr>
              <a:solidFill>
                <a:srgbClr val="5B9BD5"/>
              </a:solidFill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95B-402D-BFDB-5E94AAB8899A}"/>
              </c:ext>
            </c:extLst>
          </c:dPt>
          <c:dPt>
            <c:idx val="2"/>
            <c:bubble3D val="0"/>
            <c:spPr>
              <a:solidFill>
                <a:srgbClr val="70AD47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295B-402D-BFDB-5E94AAB8899A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95B-402D-BFDB-5E94AAB8899A}"/>
              </c:ext>
            </c:extLst>
          </c:dPt>
          <c:dPt>
            <c:idx val="4"/>
            <c:bubble3D val="0"/>
            <c:spPr>
              <a:solidFill>
                <a:srgbClr val="CC0066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295B-402D-BFDB-5E94AAB8899A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503-4402-B752-620B7AB17821}"/>
              </c:ext>
            </c:extLst>
          </c:dPt>
          <c:dPt>
            <c:idx val="6"/>
            <c:bubble3D val="0"/>
            <c:spPr>
              <a:solidFill>
                <a:srgbClr val="95373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503-4402-B752-620B7AB17821}"/>
              </c:ext>
            </c:extLst>
          </c:dPt>
          <c:cat>
            <c:strRef>
              <c:f>Fig.52!$A$22:$A$26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Fig.52!$D$22:$D$26</c:f>
              <c:numCache>
                <c:formatCode>0%</c:formatCode>
                <c:ptCount val="5"/>
                <c:pt idx="0">
                  <c:v>0.64173037694729518</c:v>
                </c:pt>
                <c:pt idx="1">
                  <c:v>0.28539273492757156</c:v>
                </c:pt>
                <c:pt idx="2" formatCode="0.0%">
                  <c:v>2.1327763751851241E-2</c:v>
                </c:pt>
                <c:pt idx="3" formatCode="0.0%">
                  <c:v>5.1493286915489787E-2</c:v>
                </c:pt>
                <c:pt idx="4" formatCode="0.00%">
                  <c:v>5.5837457792205336E-5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03-4402-B752-620B7AB1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Fig.52!$B$21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1"/>
            <c:bubble3D val="0"/>
            <c:spPr>
              <a:solidFill>
                <a:srgbClr val="C0000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A14-4EB6-8D92-7A2E33C359E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14-4EB6-8D92-7A2E33C359ED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14-4EB6-8D92-7A2E33C359ED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A14-4EB6-8D92-7A2E33C359ED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A14-4EB6-8D92-7A2E33C359ED}"/>
              </c:ext>
            </c:extLst>
          </c:dPt>
          <c:cat>
            <c:strRef>
              <c:f>Fig.52!$A$22:$A$26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Fig.52!$B$22:$B$26</c:f>
              <c:numCache>
                <c:formatCode>0%</c:formatCode>
                <c:ptCount val="5"/>
                <c:pt idx="0">
                  <c:v>0</c:v>
                </c:pt>
                <c:pt idx="1">
                  <c:v>0.78461370452206525</c:v>
                </c:pt>
                <c:pt idx="2" formatCode="0.0%">
                  <c:v>0.17899343993589648</c:v>
                </c:pt>
                <c:pt idx="3" formatCode="0.0%">
                  <c:v>3.6392855542038222E-2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14-4EB6-8D92-7A2E33C3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Fig.53!$B$21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Fig.53!$B$22:$B$46</c:f>
              <c:numCache>
                <c:formatCode>#,##0.00</c:formatCode>
                <c:ptCount val="25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1.7111436473758519</c:v>
                </c:pt>
                <c:pt idx="6">
                  <c:v>2.0294966931948872</c:v>
                </c:pt>
                <c:pt idx="7">
                  <c:v>2.2515091407144872</c:v>
                </c:pt>
                <c:pt idx="8">
                  <c:v>2.1578667268904295</c:v>
                </c:pt>
                <c:pt idx="9">
                  <c:v>1.8527927792227752</c:v>
                </c:pt>
                <c:pt idx="10">
                  <c:v>1.7660567676324341</c:v>
                </c:pt>
                <c:pt idx="11">
                  <c:v>1.7347691578776987</c:v>
                </c:pt>
                <c:pt idx="12">
                  <c:v>1.7081886966860993</c:v>
                </c:pt>
                <c:pt idx="13">
                  <c:v>1.6467333542219953</c:v>
                </c:pt>
                <c:pt idx="14">
                  <c:v>1.5935029568333248</c:v>
                </c:pt>
                <c:pt idx="15">
                  <c:v>1.552167453159278</c:v>
                </c:pt>
                <c:pt idx="16">
                  <c:v>1.5925576237440326</c:v>
                </c:pt>
                <c:pt idx="17">
                  <c:v>1.7339121849804504</c:v>
                </c:pt>
                <c:pt idx="18">
                  <c:v>1.9457802008091105</c:v>
                </c:pt>
                <c:pt idx="19">
                  <c:v>2.0097401394244532</c:v>
                </c:pt>
                <c:pt idx="20">
                  <c:v>1.6568204814609944</c:v>
                </c:pt>
                <c:pt idx="21">
                  <c:v>1.9027782688628476</c:v>
                </c:pt>
                <c:pt idx="22">
                  <c:v>1.9766324115496585</c:v>
                </c:pt>
                <c:pt idx="23">
                  <c:v>1.6973137319910492</c:v>
                </c:pt>
                <c:pt idx="24">
                  <c:v>1.4148416901601304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5-4BDC-9D34-3868011327A4}"/>
            </c:ext>
          </c:extLst>
        </c:ser>
        <c:ser>
          <c:idx val="3"/>
          <c:order val="1"/>
          <c:tx>
            <c:strRef>
              <c:f>Fig.53!$C$21</c:f>
              <c:strCache>
                <c:ptCount val="1"/>
                <c:pt idx="0">
                  <c:v>Gasolina 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Fig.53!$C$22:$C$46</c:f>
              <c:numCache>
                <c:formatCode>#,##0.00</c:formatCode>
                <c:ptCount val="25"/>
                <c:pt idx="0">
                  <c:v>12.812102499163228</c:v>
                </c:pt>
                <c:pt idx="1">
                  <c:v>12.606594531881379</c:v>
                </c:pt>
                <c:pt idx="2">
                  <c:v>12.105647512364335</c:v>
                </c:pt>
                <c:pt idx="3">
                  <c:v>12.845298577625382</c:v>
                </c:pt>
                <c:pt idx="4">
                  <c:v>13.312858226223353</c:v>
                </c:pt>
                <c:pt idx="5">
                  <c:v>13.392696134650759</c:v>
                </c:pt>
                <c:pt idx="6">
                  <c:v>14.245411880820891</c:v>
                </c:pt>
                <c:pt idx="7">
                  <c:v>14.121949982200299</c:v>
                </c:pt>
                <c:pt idx="8">
                  <c:v>14.398287156384761</c:v>
                </c:pt>
                <c:pt idx="9">
                  <c:v>14.565252661867811</c:v>
                </c:pt>
                <c:pt idx="10">
                  <c:v>17.427745408332164</c:v>
                </c:pt>
                <c:pt idx="11">
                  <c:v>20.759840640861423</c:v>
                </c:pt>
                <c:pt idx="12">
                  <c:v>24.387024279248077</c:v>
                </c:pt>
                <c:pt idx="13">
                  <c:v>24.339185152044536</c:v>
                </c:pt>
                <c:pt idx="14">
                  <c:v>25.639771260479101</c:v>
                </c:pt>
                <c:pt idx="15">
                  <c:v>23.225035610851346</c:v>
                </c:pt>
                <c:pt idx="16">
                  <c:v>24.155326664758228</c:v>
                </c:pt>
                <c:pt idx="17">
                  <c:v>24.794833100195049</c:v>
                </c:pt>
                <c:pt idx="18">
                  <c:v>21.539396890092206</c:v>
                </c:pt>
                <c:pt idx="19">
                  <c:v>21.437490964286678</c:v>
                </c:pt>
                <c:pt idx="20">
                  <c:v>20.122729336521843</c:v>
                </c:pt>
                <c:pt idx="21">
                  <c:v>22.088693009134101</c:v>
                </c:pt>
                <c:pt idx="22">
                  <c:v>24.183574260421231</c:v>
                </c:pt>
                <c:pt idx="23">
                  <c:v>25.866936562969364</c:v>
                </c:pt>
                <c:pt idx="24">
                  <c:v>24.84151718869586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5-4BDC-9D34-3868011327A4}"/>
            </c:ext>
          </c:extLst>
        </c:ser>
        <c:ser>
          <c:idx val="2"/>
          <c:order val="2"/>
          <c:tx>
            <c:strRef>
              <c:f>Fig.53!$D$21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Fig.53!$D$22:$D$46</c:f>
              <c:numCache>
                <c:formatCode>#,##0.00</c:formatCode>
                <c:ptCount val="25"/>
                <c:pt idx="0">
                  <c:v>3.046042125</c:v>
                </c:pt>
                <c:pt idx="1">
                  <c:v>3.2078213999999998</c:v>
                </c:pt>
                <c:pt idx="2">
                  <c:v>3.8717136000000001</c:v>
                </c:pt>
                <c:pt idx="3">
                  <c:v>3.8752380000000004</c:v>
                </c:pt>
                <c:pt idx="4">
                  <c:v>3.9788340000000004</c:v>
                </c:pt>
                <c:pt idx="5">
                  <c:v>4.0785205859999998</c:v>
                </c:pt>
                <c:pt idx="6">
                  <c:v>2.7768437880000003</c:v>
                </c:pt>
                <c:pt idx="7">
                  <c:v>3.3252286800000008</c:v>
                </c:pt>
                <c:pt idx="8">
                  <c:v>3.5328906</c:v>
                </c:pt>
                <c:pt idx="9">
                  <c:v>3.3921134812245004</c:v>
                </c:pt>
                <c:pt idx="10">
                  <c:v>3.7897787759999999</c:v>
                </c:pt>
                <c:pt idx="11">
                  <c:v>4.5044886479999997</c:v>
                </c:pt>
                <c:pt idx="12">
                  <c:v>4.1435436299999999</c:v>
                </c:pt>
                <c:pt idx="13">
                  <c:v>5.1723432084072023</c:v>
                </c:pt>
                <c:pt idx="14">
                  <c:v>5.8823966160000003</c:v>
                </c:pt>
                <c:pt idx="15">
                  <c:v>5.841989904000001</c:v>
                </c:pt>
                <c:pt idx="16">
                  <c:v>5.9275441800000008</c:v>
                </c:pt>
                <c:pt idx="17">
                  <c:v>6.4462161865149001</c:v>
                </c:pt>
                <c:pt idx="18">
                  <c:v>5.4544273868907016</c:v>
                </c:pt>
                <c:pt idx="19">
                  <c:v>5.6356336140000005</c:v>
                </c:pt>
                <c:pt idx="20">
                  <c:v>5.22168162</c:v>
                </c:pt>
                <c:pt idx="21">
                  <c:v>5.9020670399999995</c:v>
                </c:pt>
                <c:pt idx="22">
                  <c:v>6.5136102480000009</c:v>
                </c:pt>
                <c:pt idx="23">
                  <c:v>6.8647382099999996</c:v>
                </c:pt>
                <c:pt idx="24">
                  <c:v>6.5988724260000007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F5-4BDC-9D34-3868011327A4}"/>
            </c:ext>
          </c:extLst>
        </c:ser>
        <c:ser>
          <c:idx val="4"/>
          <c:order val="3"/>
          <c:tx>
            <c:strRef>
              <c:f>Fig.53!$E$21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Fig.53!$E$22:$E$46</c:f>
              <c:numCache>
                <c:formatCode>#,##0.00</c:formatCode>
                <c:ptCount val="25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  <c:pt idx="24">
                  <c:v>12.023343330000001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E-4913-9165-027E8AC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68528"/>
        <c:axId val="1439169072"/>
      </c:barChart>
      <c:catAx>
        <c:axId val="14391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9072"/>
        <c:crosses val="autoZero"/>
        <c:auto val="1"/>
        <c:lblAlgn val="ctr"/>
        <c:lblOffset val="100"/>
        <c:noMultiLvlLbl val="0"/>
      </c:catAx>
      <c:valAx>
        <c:axId val="1439169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852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4A5-4664-A843-A6BCED0ACCBB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4A5-4664-A843-A6BCED0ACCB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4A5-4664-A843-A6BCED0ACCBB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4A5-4664-A843-A6BCED0ACCBB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4A5-4664-A843-A6BCED0ACCBB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4A5-4664-A843-A6BCED0ACCBB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4A5-4664-A843-A6BCED0ACCBB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1.4223912703834366E-2</c:v>
              </c:pt>
              <c:pt idx="1">
                <c:v>0.68453186934407595</c:v>
              </c:pt>
              <c:pt idx="2">
                <c:v>0.15792869706541876</c:v>
              </c:pt>
              <c:pt idx="3">
                <c:v>0.14331552088667093</c:v>
              </c:pt>
            </c:numLit>
          </c:val>
          <c:extLst>
            <c:ext xmlns:c16="http://schemas.microsoft.com/office/drawing/2014/chart" uri="{C3380CC4-5D6E-409C-BE32-E72D297353CC}">
              <c16:uniqueId val="{0000000E-E4A5-4664-A843-A6BCED0A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46-44DA-92DE-2272A26E02B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B46-44DA-92DE-2272A26E02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B46-44DA-92DE-2272A26E02B8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B46-44DA-92DE-2272A26E02B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B46-44DA-92DE-2272A26E02B8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B46-44DA-92DE-2272A26E02B8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B46-44DA-92DE-2272A26E02B8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5.639949042388185E-2</c:v>
              </c:pt>
              <c:pt idx="1">
                <c:v>0.55946294644006755</c:v>
              </c:pt>
              <c:pt idx="2">
                <c:v>0.12098457745653271</c:v>
              </c:pt>
              <c:pt idx="3">
                <c:v>0.26315298567951778</c:v>
              </c:pt>
            </c:numLit>
          </c:val>
          <c:extLst>
            <c:ext xmlns:c16="http://schemas.microsoft.com/office/drawing/2014/chart" uri="{C3380CC4-5D6E-409C-BE32-E72D297353CC}">
              <c16:uniqueId val="{0000000E-5B46-44DA-92DE-2272A26E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423879928315407"/>
          <c:y val="0.13093181378242355"/>
          <c:w val="0.5426151433691756"/>
          <c:h val="0.73262497580332941"/>
        </c:manualLayout>
      </c:layout>
      <c:doughnutChart>
        <c:varyColors val="1"/>
        <c:ser>
          <c:idx val="0"/>
          <c:order val="0"/>
          <c:tx>
            <c:strRef>
              <c:f>Fig.53!$M$21</c:f>
              <c:strCache>
                <c:ptCount val="1"/>
                <c:pt idx="0">
                  <c:v>2024</c:v>
                </c:pt>
              </c:strCache>
            </c:strRef>
          </c:tx>
          <c:spPr>
            <a:ln w="3175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84-4ACC-8210-5BE0DE0810AF}"/>
              </c:ext>
            </c:extLst>
          </c:dPt>
          <c:dPt>
            <c:idx val="1"/>
            <c:bubble3D val="0"/>
            <c:spPr>
              <a:solidFill>
                <a:srgbClr val="C02000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84-4ACC-8210-5BE0DE0810A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84-4ACC-8210-5BE0DE0810AF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84-4ACC-8210-5BE0DE0810AF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D84-4ACC-8210-5BE0DE0810AF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D84-4ACC-8210-5BE0DE0810AF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D84-4ACC-8210-5BE0DE0810AF}"/>
              </c:ext>
            </c:extLst>
          </c:dPt>
          <c:cat>
            <c:strRef>
              <c:f>Fig.53!$G$22:$G$25</c:f>
              <c:strCache>
                <c:ptCount val="4"/>
                <c:pt idx="0">
                  <c:v>GNV</c:v>
                </c:pt>
                <c:pt idx="1">
                  <c:v>Gasolina</c:v>
                </c:pt>
                <c:pt idx="2">
                  <c:v>Etanol Anidro</c:v>
                </c:pt>
                <c:pt idx="3">
                  <c:v>Etanol Hidratado</c:v>
                </c:pt>
              </c:strCache>
            </c:strRef>
          </c:cat>
          <c:val>
            <c:numRef>
              <c:f>Fig.53!$M$22:$M$25</c:f>
              <c:numCache>
                <c:formatCode>0.0%</c:formatCode>
                <c:ptCount val="4"/>
                <c:pt idx="0">
                  <c:v>3.1525994345222824E-2</c:v>
                </c:pt>
                <c:pt idx="1">
                  <c:v>0.55352732101705648</c:v>
                </c:pt>
                <c:pt idx="2">
                  <c:v>0.14703836919265328</c:v>
                </c:pt>
                <c:pt idx="3">
                  <c:v>0.26790831544506744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84-4ACC-8210-5BE0DE081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98539239529238E-2"/>
          <c:y val="5.2671108419139918E-2"/>
          <c:w val="0.90371502186726971"/>
          <c:h val="0.761190911742092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Fig.54!$B$21</c:f>
              <c:strCache>
                <c:ptCount val="1"/>
                <c:pt idx="0">
                  <c:v>Rodoviário</c:v>
                </c:pt>
              </c:strCache>
            </c:strRef>
          </c:tx>
          <c:spPr>
            <a:solidFill>
              <a:srgbClr val="0070C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Fig.54!$A$22:$A$46</c15:sqref>
                  </c15:fullRef>
                </c:ext>
              </c:extLst>
              <c:f>Fig.54!$A$37:$A$46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Fig.54!$B$22:$B$46</c15:sqref>
                  </c15:fullRef>
                </c:ext>
              </c:extLst>
              <c:f>Fig.54!$B$37:$B$46</c:f>
              <c:numCache>
                <c:formatCode>#,##0.00</c:formatCode>
                <c:ptCount val="10"/>
                <c:pt idx="0">
                  <c:v>24.041449324858618</c:v>
                </c:pt>
                <c:pt idx="1">
                  <c:v>24.100819403826051</c:v>
                </c:pt>
                <c:pt idx="2">
                  <c:v>23.827253818194933</c:v>
                </c:pt>
                <c:pt idx="3">
                  <c:v>23.11559703321014</c:v>
                </c:pt>
                <c:pt idx="4">
                  <c:v>22.467832278888096</c:v>
                </c:pt>
                <c:pt idx="5">
                  <c:v>20.993006923616608</c:v>
                </c:pt>
                <c:pt idx="6">
                  <c:v>20.867210750238975</c:v>
                </c:pt>
                <c:pt idx="7">
                  <c:v>20.766942863188735</c:v>
                </c:pt>
                <c:pt idx="8">
                  <c:v>20.146914603224484</c:v>
                </c:pt>
                <c:pt idx="9">
                  <c:v>19.322949813081543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7-4DCA-9BA3-42E1E61C9C11}"/>
            </c:ext>
          </c:extLst>
        </c:ser>
        <c:ser>
          <c:idx val="3"/>
          <c:order val="1"/>
          <c:tx>
            <c:strRef>
              <c:f>Fig.54!$D$21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Fig.54!$A$22:$A$46</c15:sqref>
                  </c15:fullRef>
                </c:ext>
              </c:extLst>
              <c:f>Fig.54!$A$37:$A$46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Fig.54!$D$22:$D$46</c15:sqref>
                  </c15:fullRef>
                </c:ext>
              </c:extLst>
              <c:f>Fig.54!$D$37:$D$46</c:f>
              <c:numCache>
                <c:formatCode>#,##0.00</c:formatCode>
                <c:ptCount val="10"/>
                <c:pt idx="0">
                  <c:v>7.0744265294923219</c:v>
                </c:pt>
                <c:pt idx="1">
                  <c:v>5.5110443645659934</c:v>
                </c:pt>
                <c:pt idx="2">
                  <c:v>5.4596477029802761</c:v>
                </c:pt>
                <c:pt idx="3">
                  <c:v>5.3932151450438948</c:v>
                </c:pt>
                <c:pt idx="4">
                  <c:v>4.6562270360269302</c:v>
                </c:pt>
                <c:pt idx="5">
                  <c:v>4.4559833011195629</c:v>
                </c:pt>
                <c:pt idx="6">
                  <c:v>4.3107718464529263</c:v>
                </c:pt>
                <c:pt idx="7">
                  <c:v>4.0905259129433507</c:v>
                </c:pt>
                <c:pt idx="8">
                  <c:v>4.0278240018561258</c:v>
                </c:pt>
                <c:pt idx="9">
                  <c:v>4.0047885538482122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37-4DCA-9BA3-42E1E61C9C11}"/>
            </c:ext>
          </c:extLst>
        </c:ser>
        <c:ser>
          <c:idx val="2"/>
          <c:order val="2"/>
          <c:tx>
            <c:strRef>
              <c:f>Fig.54!$C$21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Fig.54!$A$22:$A$46</c15:sqref>
                  </c15:fullRef>
                </c:ext>
              </c:extLst>
              <c:f>Fig.54!$A$37:$A$46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Fig.54!$C$22:$C$46</c15:sqref>
                  </c15:fullRef>
                </c:ext>
              </c:extLst>
              <c:f>Fig.54!$C$37:$C$46</c:f>
              <c:numCache>
                <c:formatCode>#,##0.00</c:formatCode>
                <c:ptCount val="10"/>
                <c:pt idx="0">
                  <c:v>3.2904565092598999</c:v>
                </c:pt>
                <c:pt idx="1">
                  <c:v>2.8209994574479755</c:v>
                </c:pt>
                <c:pt idx="2">
                  <c:v>2.814184438264649</c:v>
                </c:pt>
                <c:pt idx="3">
                  <c:v>2.8011261996038836</c:v>
                </c:pt>
                <c:pt idx="4">
                  <c:v>2.9539092785871102</c:v>
                </c:pt>
                <c:pt idx="5">
                  <c:v>3.0457278078647958</c:v>
                </c:pt>
                <c:pt idx="6">
                  <c:v>3.0763965302188736</c:v>
                </c:pt>
                <c:pt idx="7">
                  <c:v>2.9372387992755571</c:v>
                </c:pt>
                <c:pt idx="8">
                  <c:v>3.0230674262534265</c:v>
                </c:pt>
                <c:pt idx="9">
                  <c:v>3.0822773894570941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7-4DCA-9BA3-42E1E61C9C11}"/>
            </c:ext>
          </c:extLst>
        </c:ser>
        <c:ser>
          <c:idx val="5"/>
          <c:order val="4"/>
          <c:tx>
            <c:strRef>
              <c:f>Fig.54!$F$21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4546A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Fig.54!$A$22:$A$46</c15:sqref>
                  </c15:fullRef>
                </c:ext>
              </c:extLst>
              <c:f>Fig.54!$A$37:$A$46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Fig.54!$F$22:$F$46</c15:sqref>
                  </c15:fullRef>
                </c:ext>
              </c:extLst>
              <c:f>Fig.54!$F$37:$F$46</c:f>
              <c:numCache>
                <c:formatCode>#,##0.00</c:formatCode>
                <c:ptCount val="10"/>
                <c:pt idx="0">
                  <c:v>18.775783562232782</c:v>
                </c:pt>
                <c:pt idx="1">
                  <c:v>18.13765489980738</c:v>
                </c:pt>
                <c:pt idx="2">
                  <c:v>17.689049445629117</c:v>
                </c:pt>
                <c:pt idx="3">
                  <c:v>17.209957934656327</c:v>
                </c:pt>
                <c:pt idx="4">
                  <c:v>17.192778656834868</c:v>
                </c:pt>
                <c:pt idx="5">
                  <c:v>16.896481251967451</c:v>
                </c:pt>
                <c:pt idx="6">
                  <c:v>16.829358969543133</c:v>
                </c:pt>
                <c:pt idx="7">
                  <c:v>16.538608055962779</c:v>
                </c:pt>
                <c:pt idx="8">
                  <c:v>16.337415168411731</c:v>
                </c:pt>
                <c:pt idx="9">
                  <c:v>16.163120331335936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37-4DCA-9BA3-42E1E61C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19568"/>
        <c:axId val="187712608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Fig.54!$E$21</c15:sqref>
                        </c15:formulaRef>
                      </c:ext>
                    </c:extLst>
                    <c:strCache>
                      <c:ptCount val="1"/>
                      <c:pt idx="0">
                        <c:v>Aéreo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38100"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Fig.54!$A$22:$A$46</c15:sqref>
                        </c15:fullRef>
                        <c15:formulaRef>
                          <c15:sqref>Fig.54!$A$37:$A$46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Fig.54!$F$22:$F$46</c15:sqref>
                        </c15:fullRef>
                        <c15:formulaRef>
                          <c15:sqref>Fig.54!$F$37:$F$46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>
                        <c:v>18.775783562232782</c:v>
                      </c:pt>
                      <c:pt idx="1">
                        <c:v>18.13765489980738</c:v>
                      </c:pt>
                      <c:pt idx="2">
                        <c:v>17.689049445629117</c:v>
                      </c:pt>
                      <c:pt idx="3">
                        <c:v>17.209957934656327</c:v>
                      </c:pt>
                      <c:pt idx="4">
                        <c:v>17.192778656834868</c:v>
                      </c:pt>
                      <c:pt idx="5">
                        <c:v>16.896481251967451</c:v>
                      </c:pt>
                      <c:pt idx="6">
                        <c:v>16.829358969543133</c:v>
                      </c:pt>
                      <c:pt idx="7">
                        <c:v>16.538608055962779</c:v>
                      </c:pt>
                      <c:pt idx="8">
                        <c:v>16.337415168411731</c:v>
                      </c:pt>
                      <c:pt idx="9">
                        <c:v>16.163120331335936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137-4DCA-9BA3-42E1E61C9C11}"/>
                  </c:ext>
                </c:extLst>
              </c15:ser>
            </c15:filteredBarSeries>
          </c:ext>
        </c:extLst>
      </c:barChart>
      <c:dateAx>
        <c:axId val="1119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87712608"/>
        <c:crosses val="autoZero"/>
        <c:auto val="0"/>
        <c:lblOffset val="100"/>
        <c:baseTimeUnit val="days"/>
        <c:majorUnit val="2"/>
        <c:majorTimeUnit val="days"/>
        <c:minorUnit val="3"/>
      </c:dateAx>
      <c:valAx>
        <c:axId val="1877126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19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14265418860558"/>
          <c:y val="0.90859531447457953"/>
          <c:w val="0.62815441125006422"/>
          <c:h val="7.09004303754959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Fig.55!$B$21</c:f>
              <c:strCache>
                <c:ptCount val="1"/>
                <c:pt idx="0">
                  <c:v>Rodoviário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Fig.55!$A$22:$A$26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Fig.55!$B$22:$B$26</c:f>
              <c:numCache>
                <c:formatCode>0.0%</c:formatCode>
                <c:ptCount val="5"/>
                <c:pt idx="0">
                  <c:v>0.71463007969953296</c:v>
                </c:pt>
                <c:pt idx="1">
                  <c:v>0.68652071858236585</c:v>
                </c:pt>
                <c:pt idx="2">
                  <c:v>0.66865793034219645</c:v>
                </c:pt>
                <c:pt idx="3">
                  <c:v>0.7120547953351466</c:v>
                </c:pt>
                <c:pt idx="4">
                  <c:v>0.7157238090066842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F-4166-B99A-F15CB5457E8E}"/>
            </c:ext>
          </c:extLst>
        </c:ser>
        <c:ser>
          <c:idx val="2"/>
          <c:order val="1"/>
          <c:tx>
            <c:strRef>
              <c:f>Fig.55!$C$21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Fig.55!$A$22:$A$26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Fig.55!$C$22:$C$26</c:f>
              <c:numCache>
                <c:formatCode>0.0%</c:formatCode>
                <c:ptCount val="5"/>
                <c:pt idx="0">
                  <c:v>0.14515068352851726</c:v>
                </c:pt>
                <c:pt idx="1">
                  <c:v>0.18839460008502476</c:v>
                </c:pt>
                <c:pt idx="2">
                  <c:v>0.19036839514507514</c:v>
                </c:pt>
                <c:pt idx="3">
                  <c:v>0.16508319203531177</c:v>
                </c:pt>
                <c:pt idx="4">
                  <c:v>0.16142484674322397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F-4166-B99A-F15CB5457E8E}"/>
            </c:ext>
          </c:extLst>
        </c:ser>
        <c:ser>
          <c:idx val="3"/>
          <c:order val="2"/>
          <c:tx>
            <c:strRef>
              <c:f>Fig.55!$D$21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Fig.55!$A$22:$A$26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Fig.55!$D$22:$D$26</c:f>
              <c:numCache>
                <c:formatCode>0.0%</c:formatCode>
                <c:ptCount val="5"/>
                <c:pt idx="0">
                  <c:v>0.13951210076703155</c:v>
                </c:pt>
                <c:pt idx="1">
                  <c:v>0.12469398433281029</c:v>
                </c:pt>
                <c:pt idx="2">
                  <c:v>0.14061503334900352</c:v>
                </c:pt>
                <c:pt idx="3">
                  <c:v>0.1225712430599598</c:v>
                </c:pt>
                <c:pt idx="4">
                  <c:v>0.12253871325415443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F-4166-B99A-F15CB5457E8E}"/>
            </c:ext>
          </c:extLst>
        </c:ser>
        <c:ser>
          <c:idx val="4"/>
          <c:order val="3"/>
          <c:tx>
            <c:strRef>
              <c:f>Fig.55!$E$21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Fig.55!$A$22:$A$26</c:f>
              <c:numCache>
                <c:formatCode>General</c:formatCode>
                <c:ptCount val="5"/>
                <c:pt idx="0">
                  <c:v>2000</c:v>
                </c:pt>
                <c:pt idx="1">
                  <c:v>2015</c:v>
                </c:pt>
                <c:pt idx="2">
                  <c:v>2019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Fig.55!$E$22:$E$26</c:f>
              <c:numCache>
                <c:formatCode>0.0%</c:formatCode>
                <c:ptCount val="5"/>
                <c:pt idx="0">
                  <c:v>7.0713600491816031E-4</c:v>
                </c:pt>
                <c:pt idx="1">
                  <c:v>3.9069699979904304E-4</c:v>
                </c:pt>
                <c:pt idx="2">
                  <c:v>3.5864116372493648E-4</c:v>
                </c:pt>
                <c:pt idx="3">
                  <c:v>2.9076956958207163E-4</c:v>
                </c:pt>
                <c:pt idx="4">
                  <c:v>3.1263099593740616E-4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F-4166-B99A-F15CB5457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331120"/>
        <c:axId val="1667850528"/>
      </c:barChart>
      <c:catAx>
        <c:axId val="239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667850528"/>
        <c:crosses val="autoZero"/>
        <c:auto val="1"/>
        <c:lblAlgn val="ctr"/>
        <c:lblOffset val="100"/>
        <c:noMultiLvlLbl val="0"/>
      </c:catAx>
      <c:valAx>
        <c:axId val="1667850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2393311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Fig.56!$B$21</c:f>
              <c:strCache>
                <c:ptCount val="1"/>
                <c:pt idx="0">
                  <c:v>Semileves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Fig.56!$A$22:$A$46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Fig.56!$B$22:$B$46</c:f>
              <c:numCache>
                <c:formatCode>#,##0</c:formatCode>
                <c:ptCount val="25"/>
                <c:pt idx="0">
                  <c:v>12872</c:v>
                </c:pt>
                <c:pt idx="1">
                  <c:v>17338</c:v>
                </c:pt>
                <c:pt idx="2">
                  <c:v>23638</c:v>
                </c:pt>
                <c:pt idx="3">
                  <c:v>28321</c:v>
                </c:pt>
                <c:pt idx="4">
                  <c:v>33342</c:v>
                </c:pt>
                <c:pt idx="5">
                  <c:v>39156</c:v>
                </c:pt>
                <c:pt idx="6">
                  <c:v>45350</c:v>
                </c:pt>
                <c:pt idx="7">
                  <c:v>52363</c:v>
                </c:pt>
                <c:pt idx="8">
                  <c:v>59550</c:v>
                </c:pt>
                <c:pt idx="9">
                  <c:v>64243</c:v>
                </c:pt>
                <c:pt idx="10">
                  <c:v>69481</c:v>
                </c:pt>
                <c:pt idx="11">
                  <c:v>75094</c:v>
                </c:pt>
                <c:pt idx="12">
                  <c:v>79153</c:v>
                </c:pt>
                <c:pt idx="13">
                  <c:v>82006</c:v>
                </c:pt>
                <c:pt idx="14">
                  <c:v>83154</c:v>
                </c:pt>
                <c:pt idx="15">
                  <c:v>83932</c:v>
                </c:pt>
                <c:pt idx="16">
                  <c:v>84415</c:v>
                </c:pt>
                <c:pt idx="17">
                  <c:v>84811</c:v>
                </c:pt>
                <c:pt idx="18">
                  <c:v>85719</c:v>
                </c:pt>
                <c:pt idx="19">
                  <c:v>87476</c:v>
                </c:pt>
                <c:pt idx="20">
                  <c:v>88880</c:v>
                </c:pt>
                <c:pt idx="21">
                  <c:v>91904</c:v>
                </c:pt>
                <c:pt idx="22">
                  <c:v>95734</c:v>
                </c:pt>
                <c:pt idx="23">
                  <c:v>100424</c:v>
                </c:pt>
                <c:pt idx="24">
                  <c:v>103622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3FB-A1CA-3ABB19BEEF07}"/>
            </c:ext>
          </c:extLst>
        </c:ser>
        <c:ser>
          <c:idx val="1"/>
          <c:order val="1"/>
          <c:tx>
            <c:strRef>
              <c:f>Fig.56!$C$21</c:f>
              <c:strCache>
                <c:ptCount val="1"/>
                <c:pt idx="0">
                  <c:v>Leves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Fig.56!$A$22:$A$46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Fig.56!$C$22:$C$46</c:f>
              <c:numCache>
                <c:formatCode>#,##0</c:formatCode>
                <c:ptCount val="25"/>
                <c:pt idx="0">
                  <c:v>306793</c:v>
                </c:pt>
                <c:pt idx="1">
                  <c:v>317704</c:v>
                </c:pt>
                <c:pt idx="2">
                  <c:v>323531</c:v>
                </c:pt>
                <c:pt idx="3">
                  <c:v>327325</c:v>
                </c:pt>
                <c:pt idx="4">
                  <c:v>333165</c:v>
                </c:pt>
                <c:pt idx="5">
                  <c:v>338392</c:v>
                </c:pt>
                <c:pt idx="6">
                  <c:v>342780</c:v>
                </c:pt>
                <c:pt idx="7">
                  <c:v>349866</c:v>
                </c:pt>
                <c:pt idx="8">
                  <c:v>359685</c:v>
                </c:pt>
                <c:pt idx="9">
                  <c:v>369581</c:v>
                </c:pt>
                <c:pt idx="10">
                  <c:v>387734</c:v>
                </c:pt>
                <c:pt idx="11">
                  <c:v>410276</c:v>
                </c:pt>
                <c:pt idx="12">
                  <c:v>425991</c:v>
                </c:pt>
                <c:pt idx="13">
                  <c:v>441902</c:v>
                </c:pt>
                <c:pt idx="14">
                  <c:v>451875</c:v>
                </c:pt>
                <c:pt idx="15">
                  <c:v>452079</c:v>
                </c:pt>
                <c:pt idx="16">
                  <c:v>445881</c:v>
                </c:pt>
                <c:pt idx="17">
                  <c:v>438196</c:v>
                </c:pt>
                <c:pt idx="18">
                  <c:v>430443</c:v>
                </c:pt>
                <c:pt idx="19">
                  <c:v>422325</c:v>
                </c:pt>
                <c:pt idx="20">
                  <c:v>412126</c:v>
                </c:pt>
                <c:pt idx="21">
                  <c:v>405605</c:v>
                </c:pt>
                <c:pt idx="22">
                  <c:v>397246</c:v>
                </c:pt>
                <c:pt idx="23">
                  <c:v>387117</c:v>
                </c:pt>
                <c:pt idx="24">
                  <c:v>378366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7-43FB-A1CA-3ABB19BEEF07}"/>
            </c:ext>
          </c:extLst>
        </c:ser>
        <c:ser>
          <c:idx val="2"/>
          <c:order val="2"/>
          <c:tx>
            <c:strRef>
              <c:f>Fig.56!$D$21</c:f>
              <c:strCache>
                <c:ptCount val="1"/>
                <c:pt idx="0">
                  <c:v>Médios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Fig.56!$A$22:$A$46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Fig.56!$D$22:$D$46</c:f>
              <c:numCache>
                <c:formatCode>#,##0</c:formatCode>
                <c:ptCount val="25"/>
                <c:pt idx="0">
                  <c:v>264022</c:v>
                </c:pt>
                <c:pt idx="1">
                  <c:v>262807</c:v>
                </c:pt>
                <c:pt idx="2">
                  <c:v>259700</c:v>
                </c:pt>
                <c:pt idx="3">
                  <c:v>255229</c:v>
                </c:pt>
                <c:pt idx="4">
                  <c:v>251037</c:v>
                </c:pt>
                <c:pt idx="5">
                  <c:v>246771</c:v>
                </c:pt>
                <c:pt idx="6">
                  <c:v>243723</c:v>
                </c:pt>
                <c:pt idx="7">
                  <c:v>242500</c:v>
                </c:pt>
                <c:pt idx="8">
                  <c:v>241804</c:v>
                </c:pt>
                <c:pt idx="9">
                  <c:v>240749</c:v>
                </c:pt>
                <c:pt idx="10">
                  <c:v>242368</c:v>
                </c:pt>
                <c:pt idx="11">
                  <c:v>244096</c:v>
                </c:pt>
                <c:pt idx="12">
                  <c:v>243575</c:v>
                </c:pt>
                <c:pt idx="13">
                  <c:v>242482</c:v>
                </c:pt>
                <c:pt idx="14">
                  <c:v>242047</c:v>
                </c:pt>
                <c:pt idx="15">
                  <c:v>236932</c:v>
                </c:pt>
                <c:pt idx="16">
                  <c:v>229165</c:v>
                </c:pt>
                <c:pt idx="17">
                  <c:v>221860</c:v>
                </c:pt>
                <c:pt idx="18">
                  <c:v>217826</c:v>
                </c:pt>
                <c:pt idx="19">
                  <c:v>216428</c:v>
                </c:pt>
                <c:pt idx="20">
                  <c:v>213367</c:v>
                </c:pt>
                <c:pt idx="21">
                  <c:v>213327</c:v>
                </c:pt>
                <c:pt idx="22">
                  <c:v>212382</c:v>
                </c:pt>
                <c:pt idx="23">
                  <c:v>209223</c:v>
                </c:pt>
                <c:pt idx="24">
                  <c:v>207699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7-43FB-A1CA-3ABB19BEEF07}"/>
            </c:ext>
          </c:extLst>
        </c:ser>
        <c:ser>
          <c:idx val="3"/>
          <c:order val="3"/>
          <c:tx>
            <c:strRef>
              <c:f>Fig.56!$E$21</c:f>
              <c:strCache>
                <c:ptCount val="1"/>
                <c:pt idx="0">
                  <c:v>Semipesados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Fig.56!$A$22:$A$46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Fig.56!$E$22:$E$46</c:f>
              <c:numCache>
                <c:formatCode>#,##0</c:formatCode>
                <c:ptCount val="25"/>
                <c:pt idx="0">
                  <c:v>251209</c:v>
                </c:pt>
                <c:pt idx="1">
                  <c:v>258499</c:v>
                </c:pt>
                <c:pt idx="2">
                  <c:v>262188</c:v>
                </c:pt>
                <c:pt idx="3">
                  <c:v>267283</c:v>
                </c:pt>
                <c:pt idx="4">
                  <c:v>277569</c:v>
                </c:pt>
                <c:pt idx="5">
                  <c:v>287786</c:v>
                </c:pt>
                <c:pt idx="6">
                  <c:v>295234</c:v>
                </c:pt>
                <c:pt idx="7">
                  <c:v>310141</c:v>
                </c:pt>
                <c:pt idx="8">
                  <c:v>333921</c:v>
                </c:pt>
                <c:pt idx="9">
                  <c:v>354360</c:v>
                </c:pt>
                <c:pt idx="10">
                  <c:v>389344</c:v>
                </c:pt>
                <c:pt idx="11">
                  <c:v>431348</c:v>
                </c:pt>
                <c:pt idx="12">
                  <c:v>460035</c:v>
                </c:pt>
                <c:pt idx="13">
                  <c:v>489839</c:v>
                </c:pt>
                <c:pt idx="14">
                  <c:v>515605</c:v>
                </c:pt>
                <c:pt idx="15">
                  <c:v>518007</c:v>
                </c:pt>
                <c:pt idx="16">
                  <c:v>511786</c:v>
                </c:pt>
                <c:pt idx="17">
                  <c:v>504605</c:v>
                </c:pt>
                <c:pt idx="18">
                  <c:v>501430</c:v>
                </c:pt>
                <c:pt idx="19">
                  <c:v>503433</c:v>
                </c:pt>
                <c:pt idx="20">
                  <c:v>505268</c:v>
                </c:pt>
                <c:pt idx="21">
                  <c:v>515766</c:v>
                </c:pt>
                <c:pt idx="22">
                  <c:v>526391</c:v>
                </c:pt>
                <c:pt idx="23">
                  <c:v>532411</c:v>
                </c:pt>
                <c:pt idx="24">
                  <c:v>543845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7-43FB-A1CA-3ABB19BEEF07}"/>
            </c:ext>
          </c:extLst>
        </c:ser>
        <c:ser>
          <c:idx val="4"/>
          <c:order val="4"/>
          <c:tx>
            <c:strRef>
              <c:f>Fig.56!$F$21</c:f>
              <c:strCache>
                <c:ptCount val="1"/>
                <c:pt idx="0">
                  <c:v>Pesados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Fig.56!$A$22:$A$46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Fig.56!$F$22:$F$46</c:f>
              <c:numCache>
                <c:formatCode>#,##0</c:formatCode>
                <c:ptCount val="25"/>
                <c:pt idx="0">
                  <c:v>130227</c:v>
                </c:pt>
                <c:pt idx="1">
                  <c:v>139982</c:v>
                </c:pt>
                <c:pt idx="2">
                  <c:v>149343</c:v>
                </c:pt>
                <c:pt idx="3">
                  <c:v>161552</c:v>
                </c:pt>
                <c:pt idx="4">
                  <c:v>180419</c:v>
                </c:pt>
                <c:pt idx="5">
                  <c:v>195942</c:v>
                </c:pt>
                <c:pt idx="6">
                  <c:v>208633</c:v>
                </c:pt>
                <c:pt idx="7">
                  <c:v>229689</c:v>
                </c:pt>
                <c:pt idx="8">
                  <c:v>260355</c:v>
                </c:pt>
                <c:pt idx="9">
                  <c:v>282460</c:v>
                </c:pt>
                <c:pt idx="10">
                  <c:v>324512</c:v>
                </c:pt>
                <c:pt idx="11">
                  <c:v>366831</c:v>
                </c:pt>
                <c:pt idx="12">
                  <c:v>395787</c:v>
                </c:pt>
                <c:pt idx="13">
                  <c:v>437991</c:v>
                </c:pt>
                <c:pt idx="14">
                  <c:v>470637</c:v>
                </c:pt>
                <c:pt idx="15">
                  <c:v>473402</c:v>
                </c:pt>
                <c:pt idx="16">
                  <c:v>472021</c:v>
                </c:pt>
                <c:pt idx="17">
                  <c:v>473766</c:v>
                </c:pt>
                <c:pt idx="18">
                  <c:v>491286</c:v>
                </c:pt>
                <c:pt idx="19">
                  <c:v>524831</c:v>
                </c:pt>
                <c:pt idx="20">
                  <c:v>549216</c:v>
                </c:pt>
                <c:pt idx="21">
                  <c:v>594365</c:v>
                </c:pt>
                <c:pt idx="22">
                  <c:v>636736</c:v>
                </c:pt>
                <c:pt idx="23">
                  <c:v>665802</c:v>
                </c:pt>
                <c:pt idx="24">
                  <c:v>703178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67-43FB-A1CA-3ABB19BE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70704"/>
        <c:axId val="1439163088"/>
      </c:barChart>
      <c:catAx>
        <c:axId val="14391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3088"/>
        <c:crosses val="autoZero"/>
        <c:auto val="1"/>
        <c:lblAlgn val="ctr"/>
        <c:lblOffset val="100"/>
        <c:noMultiLvlLbl val="0"/>
      </c:catAx>
      <c:valAx>
        <c:axId val="1439163088"/>
        <c:scaling>
          <c:orientation val="minMax"/>
          <c:max val="2000000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7070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6358035032854E-2"/>
          <c:y val="5.2222962962962964E-2"/>
          <c:w val="0.80868747789505024"/>
          <c:h val="0.76441783318751833"/>
        </c:manualLayout>
      </c:layout>
      <c:lineChart>
        <c:grouping val="standard"/>
        <c:varyColors val="0"/>
        <c:ser>
          <c:idx val="0"/>
          <c:order val="0"/>
          <c:tx>
            <c:strRef>
              <c:f>Fig.57!$A$24</c:f>
              <c:strCache>
                <c:ptCount val="1"/>
                <c:pt idx="0">
                  <c:v>Intensidade Energética (tep/Mtkm)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EEC-4E16-8CA6-BBA8E228718A}"/>
              </c:ext>
            </c:extLst>
          </c:dPt>
          <c:dPt>
            <c:idx val="24"/>
            <c:marker>
              <c:symbol val="circle"/>
              <c:size val="7"/>
              <c:spPr>
                <a:solidFill>
                  <a:schemeClr val="bg1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EEC-4E16-8CA6-BBA8E228718A}"/>
              </c:ext>
            </c:extLst>
          </c:dPt>
          <c:dLbls>
            <c:dLbl>
              <c:idx val="0"/>
              <c:layout>
                <c:manualLayout>
                  <c:x val="-2.1658817470511221E-2"/>
                  <c:y val="5.6218832020997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C-4E16-8CA6-BBA8E228718A}"/>
                </c:ext>
              </c:extLst>
            </c:dLbl>
            <c:dLbl>
              <c:idx val="24"/>
              <c:layout>
                <c:manualLayout>
                  <c:x val="-3.4574561158578695E-2"/>
                  <c:y val="-5.8760498687663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C-4E16-8CA6-BBA8E228718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Fig.57!$B$21:$Z$21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Fig.57!$B$24:$Z$24</c:f>
              <c:numCache>
                <c:formatCode>#,##0.00</c:formatCode>
                <c:ptCount val="25"/>
                <c:pt idx="0">
                  <c:v>34.753548169429138</c:v>
                </c:pt>
                <c:pt idx="1">
                  <c:v>34.306980480113907</c:v>
                </c:pt>
                <c:pt idx="2">
                  <c:v>33.78068271471696</c:v>
                </c:pt>
                <c:pt idx="3">
                  <c:v>33.34978262602948</c:v>
                </c:pt>
                <c:pt idx="4">
                  <c:v>32.355813023478262</c:v>
                </c:pt>
                <c:pt idx="5">
                  <c:v>31.671345080251683</c:v>
                </c:pt>
                <c:pt idx="6">
                  <c:v>31.015552876351911</c:v>
                </c:pt>
                <c:pt idx="7">
                  <c:v>30.01697627426185</c:v>
                </c:pt>
                <c:pt idx="8">
                  <c:v>28.658114698059663</c:v>
                </c:pt>
                <c:pt idx="9">
                  <c:v>27.852867969947589</c:v>
                </c:pt>
                <c:pt idx="10">
                  <c:v>26.661058987017736</c:v>
                </c:pt>
                <c:pt idx="11">
                  <c:v>25.987591602869934</c:v>
                </c:pt>
                <c:pt idx="12">
                  <c:v>25.5388831391728</c:v>
                </c:pt>
                <c:pt idx="13">
                  <c:v>25.113070281261955</c:v>
                </c:pt>
                <c:pt idx="14">
                  <c:v>24.542469491897084</c:v>
                </c:pt>
                <c:pt idx="15">
                  <c:v>24.041449324858618</c:v>
                </c:pt>
                <c:pt idx="16">
                  <c:v>24.100819403826051</c:v>
                </c:pt>
                <c:pt idx="17">
                  <c:v>23.827253818194933</c:v>
                </c:pt>
                <c:pt idx="18">
                  <c:v>23.11559703321014</c:v>
                </c:pt>
                <c:pt idx="19">
                  <c:v>22.467832278888096</c:v>
                </c:pt>
                <c:pt idx="20">
                  <c:v>20.993006923616608</c:v>
                </c:pt>
                <c:pt idx="21">
                  <c:v>20.867210750238975</c:v>
                </c:pt>
                <c:pt idx="22">
                  <c:v>20.766942863188735</c:v>
                </c:pt>
                <c:pt idx="23">
                  <c:v>20.146914603224484</c:v>
                </c:pt>
                <c:pt idx="24">
                  <c:v>19.322949813081543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E16-8CA6-BBA8E2287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702560"/>
        <c:axId val="1380696320"/>
      </c:lineChart>
      <c:lineChart>
        <c:grouping val="standard"/>
        <c:varyColors val="0"/>
        <c:ser>
          <c:idx val="1"/>
          <c:order val="1"/>
          <c:tx>
            <c:strRef>
              <c:f>Fig.57!$A$25</c:f>
              <c:strCache>
                <c:ptCount val="1"/>
                <c:pt idx="0">
                  <c:v>Frota de semipesados e pesados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chemeClr val="bg1"/>
                </a:solidFill>
                <a:ln w="2857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85000"/>
                    <a:lumOff val="1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EC-4E16-8CA6-BBA8E228718A}"/>
              </c:ext>
            </c:extLst>
          </c:dPt>
          <c:dPt>
            <c:idx val="24"/>
            <c:marker>
              <c:symbol val="circle"/>
              <c:size val="7"/>
              <c:spPr>
                <a:solidFill>
                  <a:schemeClr val="bg1"/>
                </a:solidFill>
                <a:ln w="2857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EC-4E16-8CA6-BBA8E228718A}"/>
              </c:ext>
            </c:extLst>
          </c:dPt>
          <c:dLbls>
            <c:dLbl>
              <c:idx val="0"/>
              <c:layout>
                <c:manualLayout>
                  <c:x val="-1.8987484720438316E-2"/>
                  <c:y val="-6.7093832020997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EC-4E16-8CA6-BBA8E228718A}"/>
                </c:ext>
              </c:extLst>
            </c:dLbl>
            <c:dLbl>
              <c:idx val="24"/>
              <c:layout>
                <c:manualLayout>
                  <c:x val="-3.4747926012794618E-2"/>
                  <c:y val="5.876049868766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C-4E16-8CA6-BBA8E22871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5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  <c:pt idx="11">
                <c:v>2021</c:v>
              </c:pt>
              <c:pt idx="12">
                <c:v>2022</c:v>
              </c:pt>
              <c:pt idx="13">
                <c:v>2023</c:v>
              </c:pt>
              <c:pt idx="14">
                <c:v>2024</c:v>
              </c:pt>
            </c:numLit>
          </c:cat>
          <c:val>
            <c:numRef>
              <c:f>Fig.57!$B$25:$Z$25</c:f>
              <c:numCache>
                <c:formatCode>0%</c:formatCode>
                <c:ptCount val="25"/>
                <c:pt idx="0">
                  <c:v>0.39522009111791967</c:v>
                </c:pt>
                <c:pt idx="1">
                  <c:v>0.39994881214055583</c:v>
                </c:pt>
                <c:pt idx="2">
                  <c:v>0.40409564021995287</c:v>
                </c:pt>
                <c:pt idx="3">
                  <c:v>0.41245635802291025</c:v>
                </c:pt>
                <c:pt idx="4">
                  <c:v>0.425824615167192</c:v>
                </c:pt>
                <c:pt idx="5">
                  <c:v>0.43655909902738782</c:v>
                </c:pt>
                <c:pt idx="6">
                  <c:v>0.44365424576480117</c:v>
                </c:pt>
                <c:pt idx="7">
                  <c:v>0.45572234055036515</c:v>
                </c:pt>
                <c:pt idx="8">
                  <c:v>0.47340786973787458</c:v>
                </c:pt>
                <c:pt idx="9">
                  <c:v>0.48560576425221119</c:v>
                </c:pt>
                <c:pt idx="10">
                  <c:v>0.50504903289070135</c:v>
                </c:pt>
                <c:pt idx="11">
                  <c:v>0.52248984548111632</c:v>
                </c:pt>
                <c:pt idx="12">
                  <c:v>0.53337496517695715</c:v>
                </c:pt>
                <c:pt idx="13">
                  <c:v>0.54764434370978976</c:v>
                </c:pt>
                <c:pt idx="14">
                  <c:v>0.55931034560981063</c:v>
                </c:pt>
                <c:pt idx="15">
                  <c:v>0.56191111524230997</c:v>
                </c:pt>
                <c:pt idx="16">
                  <c:v>0.56434638850710273</c:v>
                </c:pt>
                <c:pt idx="17">
                  <c:v>0.56775152358525061</c:v>
                </c:pt>
                <c:pt idx="18">
                  <c:v>0.57491961563765415</c:v>
                </c:pt>
                <c:pt idx="19">
                  <c:v>0.58607472358111434</c:v>
                </c:pt>
                <c:pt idx="20">
                  <c:v>0.5961386364188852</c:v>
                </c:pt>
                <c:pt idx="21">
                  <c:v>0.60963817576046131</c:v>
                </c:pt>
                <c:pt idx="22">
                  <c:v>0.62249603824266564</c:v>
                </c:pt>
                <c:pt idx="23">
                  <c:v>0.6323100491457152</c:v>
                </c:pt>
                <c:pt idx="24">
                  <c:v>0.64388731405321398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E16-8CA6-BBA8E2287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728000"/>
        <c:axId val="1380719840"/>
      </c:lineChart>
      <c:catAx>
        <c:axId val="138070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80696320"/>
        <c:crosses val="autoZero"/>
        <c:auto val="1"/>
        <c:lblAlgn val="ctr"/>
        <c:lblOffset val="100"/>
        <c:tickLblSkip val="3"/>
        <c:noMultiLvlLbl val="0"/>
      </c:catAx>
      <c:valAx>
        <c:axId val="1380696320"/>
        <c:scaling>
          <c:orientation val="minMax"/>
          <c:max val="36"/>
          <c:min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000" b="0" i="0" u="none" strike="noStrike" kern="1200" baseline="0" dirty="0" err="1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tep</a:t>
                </a:r>
                <a:r>
                  <a:rPr lang="pt-BR" sz="1000" b="0" i="0" u="none" strike="noStrike" kern="1200" baseline="0" dirty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/</a:t>
                </a:r>
                <a:r>
                  <a:rPr lang="pt-BR" sz="1000" b="0" i="0" u="none" strike="noStrike" kern="1200" baseline="0" dirty="0">
                    <a:solidFill>
                      <a:schemeClr val="tx1"/>
                    </a:solidFill>
                    <a:latin typeface="Aptos" panose="020B0004020202020204" pitchFamily="34" charset="0"/>
                    <a:cs typeface="Arial" panose="020B0604020202020204" pitchFamily="34" charset="0"/>
                  </a:rPr>
                  <a:t>10</a:t>
                </a:r>
                <a:r>
                  <a:rPr lang="pt-BR" sz="1000" b="0" i="0" u="none" strike="noStrike" kern="1200" baseline="30000" dirty="0">
                    <a:solidFill>
                      <a:schemeClr val="tx1"/>
                    </a:solidFill>
                    <a:latin typeface="Aptos" panose="020B0004020202020204" pitchFamily="34" charset="0"/>
                    <a:cs typeface="Arial" panose="020B0604020202020204" pitchFamily="34" charset="0"/>
                  </a:rPr>
                  <a:t>6</a:t>
                </a:r>
                <a:r>
                  <a:rPr lang="pt-BR" sz="1000" b="0" i="0" u="none" strike="noStrike" kern="1200" baseline="0" dirty="0">
                    <a:solidFill>
                      <a:schemeClr val="tx1"/>
                    </a:solidFill>
                    <a:latin typeface="Aptos" panose="020B00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pt-BR" sz="1000" b="0" i="0" u="none" strike="noStrike" kern="1200" baseline="0" dirty="0" err="1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tkm</a:t>
                </a:r>
                <a:endParaRPr lang="pt-BR" sz="1000" b="0" i="0" u="none" strike="noStrike" kern="1200" baseline="0" dirty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4644412799463902E-2"/>
              <c:y val="0.29608825459317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accent1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80702560"/>
        <c:crosses val="autoZero"/>
        <c:crossBetween val="between"/>
      </c:valAx>
      <c:valAx>
        <c:axId val="1380719840"/>
        <c:scaling>
          <c:orientation val="minMax"/>
          <c:max val="0.70000000000000007"/>
          <c:min val="0.3500000000000000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0" i="0" u="none" strike="noStrike" kern="1200" baseline="0" dirty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000" b="0" i="0" u="none" strike="noStrike" kern="1200" baseline="0" dirty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Frota de semipesados e pesados (%)</a:t>
                </a:r>
              </a:p>
            </c:rich>
          </c:tx>
          <c:layout>
            <c:manualLayout>
              <c:xMode val="edge"/>
              <c:yMode val="edge"/>
              <c:x val="0.96406684536773346"/>
              <c:y val="7.15150918635170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0" i="0" u="none" strike="noStrike" kern="1200" baseline="0" dirty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chemeClr val="accent2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80728000"/>
        <c:crosses val="max"/>
        <c:crossBetween val="between"/>
      </c:valAx>
      <c:catAx>
        <c:axId val="1380728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8071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29687955672207E-2"/>
          <c:y val="0.91389253426655004"/>
          <c:w val="0.98417028952462027"/>
          <c:h val="8.425561388159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030684411082255"/>
          <c:y val="3.1746031746031744E-2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Fig.7!$B$21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678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80-4732-B1E5-749F7C805B52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80-4732-B1E5-749F7C805B52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80-4732-B1E5-749F7C805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80-4732-B1E5-749F7C805B52}"/>
              </c:ext>
            </c:extLst>
          </c:dPt>
          <c:dLbls>
            <c:dLbl>
              <c:idx val="3"/>
              <c:layout>
                <c:manualLayout>
                  <c:x val="2.6631162178325552E-2"/>
                  <c:y val="-2.43676683271733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80-4732-B1E5-749F7C805B5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Fig.7!$A$22:$A$25</c:f>
              <c:strCache>
                <c:ptCount val="4"/>
                <c:pt idx="0">
                  <c:v>BNDES</c:v>
                </c:pt>
                <c:pt idx="1">
                  <c:v>FINEP</c:v>
                </c:pt>
                <c:pt idx="2">
                  <c:v>ANEEL</c:v>
                </c:pt>
                <c:pt idx="3">
                  <c:v>Outros</c:v>
                </c:pt>
              </c:strCache>
            </c:strRef>
          </c:cat>
          <c:val>
            <c:numRef>
              <c:f>Fig.7!$B$22:$B$25</c:f>
              <c:numCache>
                <c:formatCode>_("R$"* #,##0.00_);_("R$"* \(#,##0.00\);_("R$"* "-"??_);_(@_)</c:formatCode>
                <c:ptCount val="4"/>
                <c:pt idx="0">
                  <c:v>3283.8857919341895</c:v>
                </c:pt>
                <c:pt idx="1">
                  <c:v>1081.0159297142648</c:v>
                </c:pt>
                <c:pt idx="2">
                  <c:v>922.47911022434903</c:v>
                </c:pt>
                <c:pt idx="3">
                  <c:v>38.709915326961458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80-4732-B1E5-749F7C80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589123460601173"/>
          <c:y val="0.5619886114243986"/>
          <c:w val="0.22410875164743807"/>
          <c:h val="0.390823792005952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Fig.58!$H$21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8A-44A4-94BC-61D323C937F3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8A-44A4-94BC-61D323C937F3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8A-44A4-94BC-61D323C937F3}"/>
              </c:ext>
            </c:extLst>
          </c:dPt>
          <c:dLbls>
            <c:dLbl>
              <c:idx val="2"/>
              <c:layout>
                <c:manualLayout>
                  <c:x val="-9.2754927240332758E-3"/>
                  <c:y val="-0.150852508551126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A-44A4-94BC-61D323C937F3}"/>
                </c:ext>
              </c:extLst>
            </c:dLbl>
            <c:dLbl>
              <c:idx val="3"/>
              <c:layout>
                <c:manualLayout>
                  <c:x val="7.4203941792266206E-2"/>
                  <c:y val="-0.12764443031249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A-44A4-94BC-61D323C937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Fig.58!$F$22:$F$25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Fig.58!$H$22:$H$25</c:f>
              <c:numCache>
                <c:formatCode>0.0%</c:formatCode>
                <c:ptCount val="4"/>
                <c:pt idx="0">
                  <c:v>0.74753537768095812</c:v>
                </c:pt>
                <c:pt idx="1">
                  <c:v>0.13220274806134666</c:v>
                </c:pt>
                <c:pt idx="2">
                  <c:v>1.6606246265325919E-2</c:v>
                </c:pt>
                <c:pt idx="3">
                  <c:v>0.10365562799236941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8A-44A4-94BC-61D323C9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87081584330639E-2"/>
          <c:y val="6.4059547159393965E-2"/>
          <c:w val="0.83568213811163095"/>
          <c:h val="0.766856703887623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Fig.58!$B$21</c:f>
              <c:strCache>
                <c:ptCount val="1"/>
                <c:pt idx="0">
                  <c:v>Diesel (L)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Fig.58!$B$22:$B$46</c:f>
              <c:numCache>
                <c:formatCode>#,##0.0</c:formatCode>
                <c:ptCount val="25"/>
                <c:pt idx="0">
                  <c:v>27.510999999999999</c:v>
                </c:pt>
                <c:pt idx="1">
                  <c:v>28.372</c:v>
                </c:pt>
                <c:pt idx="2">
                  <c:v>29.568999999999999</c:v>
                </c:pt>
                <c:pt idx="3">
                  <c:v>28.599</c:v>
                </c:pt>
                <c:pt idx="4">
                  <c:v>30.588000000000001</c:v>
                </c:pt>
                <c:pt idx="5">
                  <c:v>30.428210971367616</c:v>
                </c:pt>
                <c:pt idx="6">
                  <c:v>30.845138995159051</c:v>
                </c:pt>
                <c:pt idx="7">
                  <c:v>32.401575078328371</c:v>
                </c:pt>
                <c:pt idx="8">
                  <c:v>34.097804337023476</c:v>
                </c:pt>
                <c:pt idx="9">
                  <c:v>33.38055467873226</c:v>
                </c:pt>
                <c:pt idx="10">
                  <c:v>36.657987341463524</c:v>
                </c:pt>
                <c:pt idx="11">
                  <c:v>38.801443801525139</c:v>
                </c:pt>
                <c:pt idx="12">
                  <c:v>41.080795961914781</c:v>
                </c:pt>
                <c:pt idx="13">
                  <c:v>43.815624785051689</c:v>
                </c:pt>
                <c:pt idx="14">
                  <c:v>44.142900693418078</c:v>
                </c:pt>
                <c:pt idx="15">
                  <c:v>41.776724656041921</c:v>
                </c:pt>
                <c:pt idx="16">
                  <c:v>40.403333537565914</c:v>
                </c:pt>
                <c:pt idx="17">
                  <c:v>40.13095642358342</c:v>
                </c:pt>
                <c:pt idx="18">
                  <c:v>39.584741916383976</c:v>
                </c:pt>
                <c:pt idx="19">
                  <c:v>40.445532716412721</c:v>
                </c:pt>
                <c:pt idx="20">
                  <c:v>40.030961123715883</c:v>
                </c:pt>
                <c:pt idx="21">
                  <c:v>43.821128689308445</c:v>
                </c:pt>
                <c:pt idx="22">
                  <c:v>45.513537963680598</c:v>
                </c:pt>
                <c:pt idx="23">
                  <c:v>46.191150695082925</c:v>
                </c:pt>
                <c:pt idx="24">
                  <c:v>46.430382401198791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D-44A7-A393-3F739DDC2C0F}"/>
            </c:ext>
          </c:extLst>
        </c:ser>
        <c:ser>
          <c:idx val="2"/>
          <c:order val="2"/>
          <c:tx>
            <c:strRef>
              <c:f>Fig.58!$C$21</c:f>
              <c:strCache>
                <c:ptCount val="1"/>
                <c:pt idx="0">
                  <c:v>Biodiesel (L)</c:v>
                </c:pt>
              </c:strCache>
            </c:strRef>
          </c:tx>
          <c:spPr>
            <a:solidFill>
              <a:srgbClr val="5B9BD5"/>
            </a:solidFill>
            <a:ln w="3175">
              <a:solidFill>
                <a:schemeClr val="tx1"/>
              </a:solidFill>
            </a:ln>
            <a:effectLst/>
          </c:spPr>
          <c:invertIfNegative val="0"/>
          <c:val>
            <c:numRef>
              <c:f>Fig.58!$C$22:$C$46</c:f>
              <c:numCache>
                <c:formatCode>#,##0.0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5.4486762618591658E-4</c:v>
                </c:pt>
                <c:pt idx="6">
                  <c:v>5.34210048409526E-2</c:v>
                </c:pt>
                <c:pt idx="7">
                  <c:v>0.31242492167163233</c:v>
                </c:pt>
                <c:pt idx="8">
                  <c:v>0.87919566297652607</c:v>
                </c:pt>
                <c:pt idx="9">
                  <c:v>1.2466753212677404</c:v>
                </c:pt>
                <c:pt idx="10">
                  <c:v>1.8311933103819706</c:v>
                </c:pt>
                <c:pt idx="11">
                  <c:v>1.9863917790276389</c:v>
                </c:pt>
                <c:pt idx="12">
                  <c:v>2.1410945243113049</c:v>
                </c:pt>
                <c:pt idx="13">
                  <c:v>2.2660855150027204</c:v>
                </c:pt>
                <c:pt idx="14">
                  <c:v>2.6268445556204867</c:v>
                </c:pt>
                <c:pt idx="15">
                  <c:v>3.0735169095945536</c:v>
                </c:pt>
                <c:pt idx="16">
                  <c:v>3.0411111264834561</c:v>
                </c:pt>
                <c:pt idx="17">
                  <c:v>3.3822841931377345</c:v>
                </c:pt>
                <c:pt idx="18">
                  <c:v>4.2538390709141813</c:v>
                </c:pt>
                <c:pt idx="19">
                  <c:v>4.6636678622667267</c:v>
                </c:pt>
                <c:pt idx="20">
                  <c:v>5.0595721190182248</c:v>
                </c:pt>
                <c:pt idx="21">
                  <c:v>5.4077543404006851</c:v>
                </c:pt>
                <c:pt idx="22">
                  <c:v>5.0570597737422887</c:v>
                </c:pt>
                <c:pt idx="23">
                  <c:v>6.023538794169669</c:v>
                </c:pt>
                <c:pt idx="24">
                  <c:v>7.1843778773217526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F-4DEA-B55E-A0E3EDC5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46768"/>
        <c:axId val="1439160912"/>
      </c:barChart>
      <c:lineChart>
        <c:grouping val="standard"/>
        <c:varyColors val="0"/>
        <c:ser>
          <c:idx val="1"/>
          <c:order val="1"/>
          <c:tx>
            <c:strRef>
              <c:f>Fig.58!$D$21</c:f>
              <c:strCache>
                <c:ptCount val="1"/>
                <c:pt idx="0">
                  <c:v>Níveis médios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24"/>
            <c:marker>
              <c:symbol val="circle"/>
              <c:size val="7"/>
              <c:spPr>
                <a:solidFill>
                  <a:schemeClr val="bg1"/>
                </a:solidFill>
                <a:ln w="2857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EBF-4DEA-B55E-A0E3EDC52B6A}"/>
              </c:ext>
            </c:extLst>
          </c:dPt>
          <c:cat>
            <c:numRef>
              <c:f>Fig.58!$A$22:$A$46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Fig.58!$D$22:$D$46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1.7906339288696132E-5</c:v>
                </c:pt>
                <c:pt idx="6">
                  <c:v>1.7289156789492002E-3</c:v>
                </c:pt>
                <c:pt idx="7">
                  <c:v>9.5501901837632911E-3</c:v>
                </c:pt>
                <c:pt idx="8">
                  <c:v>2.5136394287003632E-2</c:v>
                </c:pt>
                <c:pt idx="9">
                  <c:v>3.6002744697388164E-2</c:v>
                </c:pt>
                <c:pt idx="10">
                  <c:v>4.7576832745442402E-2</c:v>
                </c:pt>
                <c:pt idx="11">
                  <c:v>4.8700592977155434E-2</c:v>
                </c:pt>
                <c:pt idx="12">
                  <c:v>4.9537271512767982E-2</c:v>
                </c:pt>
                <c:pt idx="13">
                  <c:v>4.9175377828805218E-2</c:v>
                </c:pt>
                <c:pt idx="14">
                  <c:v>5.6165466406394117E-2</c:v>
                </c:pt>
                <c:pt idx="15">
                  <c:v>6.8528436019605121E-2</c:v>
                </c:pt>
                <c:pt idx="16">
                  <c:v>7.0000000000000007E-2</c:v>
                </c:pt>
                <c:pt idx="17">
                  <c:v>7.7729999999999994E-2</c:v>
                </c:pt>
                <c:pt idx="18">
                  <c:v>9.7034141505325952E-2</c:v>
                </c:pt>
                <c:pt idx="19">
                  <c:v>0.10338617848330874</c:v>
                </c:pt>
                <c:pt idx="20">
                  <c:v>0.11220918794154036</c:v>
                </c:pt>
                <c:pt idx="21">
                  <c:v>0.10984921874293106</c:v>
                </c:pt>
                <c:pt idx="22">
                  <c:v>9.9999999999999992E-2</c:v>
                </c:pt>
                <c:pt idx="23">
                  <c:v>0.11536100000000002</c:v>
                </c:pt>
                <c:pt idx="24">
                  <c:v>0.13400000000000001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21D-44A7-A393-3F739DDC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894288"/>
        <c:axId val="1719896688"/>
      </c:lineChart>
      <c:dateAx>
        <c:axId val="14391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0912"/>
        <c:crosses val="autoZero"/>
        <c:auto val="0"/>
        <c:lblOffset val="100"/>
        <c:baseTimeUnit val="days"/>
        <c:majorUnit val="1"/>
        <c:majorTimeUnit val="days"/>
        <c:minorUnit val="3"/>
      </c:dateAx>
      <c:valAx>
        <c:axId val="1439160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000" b="0" i="0" u="none" strike="noStrike" kern="1200" baseline="0" dirty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000" b="0" i="0" u="none" strike="noStrike" kern="1200" baseline="0" dirty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rPr>
                  <a:t>109 litros</a:t>
                </a:r>
              </a:p>
            </c:rich>
          </c:tx>
          <c:layout>
            <c:manualLayout>
              <c:xMode val="edge"/>
              <c:yMode val="edge"/>
              <c:x val="0"/>
              <c:y val="0.371039169150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000" b="0" i="0" u="none" strike="noStrike" kern="1200" baseline="0" dirty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46768"/>
        <c:crosses val="autoZero"/>
        <c:crossBetween val="between"/>
      </c:valAx>
      <c:valAx>
        <c:axId val="1719896688"/>
        <c:scaling>
          <c:orientation val="minMax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19894288"/>
        <c:crosses val="max"/>
        <c:crossBetween val="between"/>
      </c:valAx>
      <c:catAx>
        <c:axId val="171989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896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Fig.58!$G$21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31E-42B3-9481-BFE9199D97F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31E-42B3-9481-BFE9199D97F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31E-42B3-9481-BFE9199D97F1}"/>
              </c:ext>
            </c:extLst>
          </c:dPt>
          <c:dLbls>
            <c:dLbl>
              <c:idx val="2"/>
              <c:layout>
                <c:manualLayout>
                  <c:x val="4.6377463620166379E-3"/>
                  <c:y val="-0.150852508551126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E-42B3-9481-BFE9199D97F1}"/>
                </c:ext>
              </c:extLst>
            </c:dLbl>
            <c:dLbl>
              <c:idx val="3"/>
              <c:layout>
                <c:manualLayout>
                  <c:x val="8.8117180878316034E-2"/>
                  <c:y val="-0.12184241075283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E-42B3-9481-BFE9199D97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Fig.58!$F$22:$F$25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Fig.58!$G$22:$G$25</c:f>
              <c:numCache>
                <c:formatCode>0.0%</c:formatCode>
                <c:ptCount val="4"/>
                <c:pt idx="0">
                  <c:v>0.75491894129747505</c:v>
                </c:pt>
                <c:pt idx="1">
                  <c:v>0.14356933229865834</c:v>
                </c:pt>
                <c:pt idx="2">
                  <c:v>1.6903422915897082E-2</c:v>
                </c:pt>
                <c:pt idx="3">
                  <c:v>8.460830348796948E-2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E-42B3-9481-BFE9199D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Fig.58!$I$21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4C-4087-A5D9-AD6D5EDD0DB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4C-4087-A5D9-AD6D5EDD0DB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4C-4087-A5D9-AD6D5EDD0DB1}"/>
              </c:ext>
            </c:extLst>
          </c:dPt>
          <c:dLbls>
            <c:dLbl>
              <c:idx val="2"/>
              <c:layout>
                <c:manualLayout>
                  <c:x val="2.3188731810083105E-2"/>
                  <c:y val="-0.13924846943180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4C-4087-A5D9-AD6D5EDD0DB1}"/>
                </c:ext>
              </c:extLst>
            </c:dLbl>
            <c:dLbl>
              <c:idx val="3"/>
              <c:layout>
                <c:manualLayout>
                  <c:x val="9.7392673602349406E-2"/>
                  <c:y val="-0.1160403911931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4C-4087-A5D9-AD6D5EDD0D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Fig.58!$F$22:$F$25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Fig.58!$I$22:$I$25</c:f>
              <c:numCache>
                <c:formatCode>0.0%</c:formatCode>
                <c:ptCount val="4"/>
                <c:pt idx="0">
                  <c:v>0.77972913841978841</c:v>
                </c:pt>
                <c:pt idx="1">
                  <c:v>0.13551225367196601</c:v>
                </c:pt>
                <c:pt idx="2">
                  <c:v>2.3730097176639927E-2</c:v>
                </c:pt>
                <c:pt idx="3">
                  <c:v>6.1028510731605611E-2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4C-4087-A5D9-AD6D5EDD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en-US" sz="1000" b="0" i="0" u="none" strike="noStrike" kern="1200" baseline="0">
          <a:solidFill>
            <a:sysClr val="windowText" lastClr="000000"/>
          </a:solidFill>
          <a:latin typeface="Aptos" panose="020B0004020202020204" pitchFamily="34" charset="0"/>
          <a:ea typeface="+mn-ea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82030607087837E-2"/>
          <c:y val="3.6884349756174037E-2"/>
          <c:w val="0.88104439688135905"/>
          <c:h val="0.762869370792617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Fig.59!$B$21</c:f>
              <c:strCache>
                <c:ptCount val="1"/>
                <c:pt idx="0">
                  <c:v>Semileve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Fig.59!$A$22:$A$46</c15:sqref>
                  </c15:fullRef>
                </c:ext>
              </c:extLst>
              <c:f>Fig.59!$A$37:$A$46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Fig.59!$B$22:$B$46</c15:sqref>
                  </c15:fullRef>
                </c:ext>
              </c:extLst>
              <c:f>Fig.59!$B$37:$B$46</c:f>
              <c:numCache>
                <c:formatCode>0.00</c:formatCode>
                <c:ptCount val="10"/>
                <c:pt idx="0">
                  <c:v>9.3779907427835774</c:v>
                </c:pt>
                <c:pt idx="1">
                  <c:v>9.4607583736322116</c:v>
                </c:pt>
                <c:pt idx="2">
                  <c:v>9.5442564893900528</c:v>
                </c:pt>
                <c:pt idx="3">
                  <c:v>9.6284915371209738</c:v>
                </c:pt>
                <c:pt idx="4">
                  <c:v>9.7134700207889022</c:v>
                </c:pt>
                <c:pt idx="5">
                  <c:v>9.7991985017598786</c:v>
                </c:pt>
                <c:pt idx="6">
                  <c:v>9.8726924905230788</c:v>
                </c:pt>
                <c:pt idx="7">
                  <c:v>9.9467376842020023</c:v>
                </c:pt>
                <c:pt idx="8">
                  <c:v>10.021338216833517</c:v>
                </c:pt>
                <c:pt idx="9">
                  <c:v>10.096498253459769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4-4A44-A21A-FBAD939DFF6B}"/>
            </c:ext>
          </c:extLst>
        </c:ser>
        <c:ser>
          <c:idx val="1"/>
          <c:order val="1"/>
          <c:tx>
            <c:strRef>
              <c:f>Fig.59!$C$21</c:f>
              <c:strCache>
                <c:ptCount val="1"/>
                <c:pt idx="0">
                  <c:v>Leve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Fig.59!$A$22:$A$46</c15:sqref>
                  </c15:fullRef>
                </c:ext>
              </c:extLst>
              <c:f>Fig.59!$A$37:$A$46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Fig.59!$C$22:$C$46</c15:sqref>
                  </c15:fullRef>
                </c:ext>
              </c:extLst>
              <c:f>Fig.59!$C$37:$C$46</c:f>
              <c:numCache>
                <c:formatCode>0.00</c:formatCode>
                <c:ptCount val="10"/>
                <c:pt idx="0">
                  <c:v>5.9090735478874841</c:v>
                </c:pt>
                <c:pt idx="1">
                  <c:v>5.9653581350834708</c:v>
                </c:pt>
                <c:pt idx="2">
                  <c:v>6.0221788392748126</c:v>
                </c:pt>
                <c:pt idx="3">
                  <c:v>6.0795407670359198</c:v>
                </c:pt>
                <c:pt idx="4">
                  <c:v>6.1374490733631184</c:v>
                </c:pt>
                <c:pt idx="5">
                  <c:v>6.1834799414133421</c:v>
                </c:pt>
                <c:pt idx="6">
                  <c:v>6.2298560409739432</c:v>
                </c:pt>
                <c:pt idx="7">
                  <c:v>6.2765799612812483</c:v>
                </c:pt>
                <c:pt idx="8">
                  <c:v>6.3236543109908583</c:v>
                </c:pt>
                <c:pt idx="9">
                  <c:v>6.37108171832329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4-4A44-A21A-FBAD939DFF6B}"/>
            </c:ext>
          </c:extLst>
        </c:ser>
        <c:ser>
          <c:idx val="2"/>
          <c:order val="2"/>
          <c:tx>
            <c:strRef>
              <c:f>Fig.59!$D$21</c:f>
              <c:strCache>
                <c:ptCount val="1"/>
                <c:pt idx="0">
                  <c:v>Médio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Fig.59!$A$22:$A$46</c15:sqref>
                  </c15:fullRef>
                </c:ext>
              </c:extLst>
              <c:f>Fig.59!$A$37:$A$46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Fig.59!$D$22:$D$46</c15:sqref>
                  </c15:fullRef>
                </c:ext>
              </c:extLst>
              <c:f>Fig.59!$D$37:$D$46</c:f>
              <c:numCache>
                <c:formatCode>0.00</c:formatCode>
                <c:ptCount val="10"/>
                <c:pt idx="0">
                  <c:v>4.721249571803793</c:v>
                </c:pt>
                <c:pt idx="1">
                  <c:v>4.8120917132297496</c:v>
                </c:pt>
                <c:pt idx="2">
                  <c:v>4.9046817594282341</c:v>
                </c:pt>
                <c:pt idx="3">
                  <c:v>4.9990533420491179</c:v>
                </c:pt>
                <c:pt idx="4">
                  <c:v>5.0952407401505138</c:v>
                </c:pt>
                <c:pt idx="5">
                  <c:v>5.1334550457016421</c:v>
                </c:pt>
                <c:pt idx="6">
                  <c:v>5.1719559585444044</c:v>
                </c:pt>
                <c:pt idx="7">
                  <c:v>5.2107456282334885</c:v>
                </c:pt>
                <c:pt idx="8">
                  <c:v>5.2498262204452404</c:v>
                </c:pt>
                <c:pt idx="9">
                  <c:v>5.2891999170985793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4-4A44-A21A-FBAD939DFF6B}"/>
            </c:ext>
          </c:extLst>
        </c:ser>
        <c:ser>
          <c:idx val="3"/>
          <c:order val="3"/>
          <c:tx>
            <c:strRef>
              <c:f>Fig.59!$E$21</c:f>
              <c:strCache>
                <c:ptCount val="1"/>
                <c:pt idx="0">
                  <c:v>Semipesado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Fig.59!$A$22:$A$46</c15:sqref>
                  </c15:fullRef>
                </c:ext>
              </c:extLst>
              <c:f>Fig.59!$A$37:$A$46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Fig.59!$E$22:$E$46</c15:sqref>
                  </c15:fullRef>
                </c:ext>
              </c:extLst>
              <c:f>Fig.59!$E$37:$E$46</c:f>
              <c:numCache>
                <c:formatCode>0.00</c:formatCode>
                <c:ptCount val="10"/>
                <c:pt idx="0">
                  <c:v>3.6630475906865239</c:v>
                </c:pt>
                <c:pt idx="1">
                  <c:v>3.6849770547803238</c:v>
                </c:pt>
                <c:pt idx="2">
                  <c:v>3.7070378033806817</c:v>
                </c:pt>
                <c:pt idx="3">
                  <c:v>3.7292306224448644</c:v>
                </c:pt>
                <c:pt idx="4">
                  <c:v>3.7515563026354064</c:v>
                </c:pt>
                <c:pt idx="5">
                  <c:v>3.7740156391913047</c:v>
                </c:pt>
                <c:pt idx="6">
                  <c:v>3.8023207564852401</c:v>
                </c:pt>
                <c:pt idx="7">
                  <c:v>3.8308381621588796</c:v>
                </c:pt>
                <c:pt idx="8">
                  <c:v>3.8595694483750713</c:v>
                </c:pt>
                <c:pt idx="9">
                  <c:v>3.8885162192378844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C4-4A44-A21A-FBAD939DFF6B}"/>
            </c:ext>
          </c:extLst>
        </c:ser>
        <c:ser>
          <c:idx val="4"/>
          <c:order val="4"/>
          <c:tx>
            <c:strRef>
              <c:f>Fig.59!$F$21</c:f>
              <c:strCache>
                <c:ptCount val="1"/>
                <c:pt idx="0">
                  <c:v>Pesado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Fig.59!$A$22:$A$46</c15:sqref>
                  </c15:fullRef>
                </c:ext>
              </c:extLst>
              <c:f>Fig.59!$A$37:$A$46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Fig.59!$F$22:$F$46</c15:sqref>
                  </c15:fullRef>
                </c:ext>
              </c:extLst>
              <c:f>Fig.59!$F$37:$F$46</c:f>
              <c:numCache>
                <c:formatCode>0.00</c:formatCode>
                <c:ptCount val="10"/>
                <c:pt idx="0">
                  <c:v>2.4160061861960869</c:v>
                </c:pt>
                <c:pt idx="1">
                  <c:v>2.4362416545583852</c:v>
                </c:pt>
                <c:pt idx="2">
                  <c:v>2.456646606832678</c:v>
                </c:pt>
                <c:pt idx="3">
                  <c:v>2.4772224617925436</c:v>
                </c:pt>
                <c:pt idx="4">
                  <c:v>2.4958016302559876</c:v>
                </c:pt>
                <c:pt idx="5">
                  <c:v>2.5145201424829078</c:v>
                </c:pt>
                <c:pt idx="6">
                  <c:v>2.5333790435515295</c:v>
                </c:pt>
                <c:pt idx="7">
                  <c:v>2.5523793863781665</c:v>
                </c:pt>
                <c:pt idx="8">
                  <c:v>2.5715222317760031</c:v>
                </c:pt>
                <c:pt idx="9">
                  <c:v>2.5908086485143231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C4-4A44-A21A-FBAD939D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159280"/>
        <c:axId val="143915275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Fig.59!$G$21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38100">
                    <a:solidFill>
                      <a:srgbClr val="44546A"/>
                    </a:solidFill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Fig.59!$A$22:$A$46</c15:sqref>
                        </c15:fullRef>
                        <c15:formulaRef>
                          <c15:sqref>Fig.59!$A$37:$A$46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Fig.59!$G$22:$G$46</c15:sqref>
                        </c15:fullRef>
                        <c15:formulaRef>
                          <c15:sqref>Fig.59!$G$37:$G$46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4.3358898452336883</c:v>
                      </c:pt>
                      <c:pt idx="1">
                        <c:v>4.3918084455581603</c:v>
                      </c:pt>
                      <c:pt idx="2">
                        <c:v>4.2686298600023331</c:v>
                      </c:pt>
                      <c:pt idx="3">
                        <c:v>3.954164708260079</c:v>
                      </c:pt>
                      <c:pt idx="4">
                        <c:v>3.8025932027422522</c:v>
                      </c:pt>
                      <c:pt idx="5">
                        <c:v>3.8485493000098829</c:v>
                      </c:pt>
                      <c:pt idx="6">
                        <c:v>3.8117462267201949</c:v>
                      </c:pt>
                      <c:pt idx="7">
                        <c:v>3.8535562009021125</c:v>
                      </c:pt>
                      <c:pt idx="8">
                        <c:v>4.0230452793579854</c:v>
                      </c:pt>
                      <c:pt idx="9">
                        <c:v>3.9061123720985456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9C4-4A44-A21A-FBAD939DFF6B}"/>
                  </c:ext>
                </c:extLst>
              </c15:ser>
            </c15:filteredBarSeries>
          </c:ext>
        </c:extLst>
      </c:barChart>
      <c:dateAx>
        <c:axId val="143915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2752"/>
        <c:crosses val="autoZero"/>
        <c:auto val="0"/>
        <c:lblOffset val="100"/>
        <c:baseTimeUnit val="days"/>
        <c:majorUnit val="1"/>
        <c:majorTimeUnit val="days"/>
      </c:dateAx>
      <c:valAx>
        <c:axId val="14391527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92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0287600457155"/>
          <c:y val="0.91339522015233521"/>
          <c:w val="0.64676095170716286"/>
          <c:h val="8.4610290459034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42595657791046E-2"/>
          <c:y val="0.1257369364051823"/>
          <c:w val="0.93777534297943166"/>
          <c:h val="0.71729582490566834"/>
        </c:manualLayout>
      </c:layout>
      <c:lineChart>
        <c:grouping val="standard"/>
        <c:varyColors val="0"/>
        <c:ser>
          <c:idx val="0"/>
          <c:order val="0"/>
          <c:tx>
            <c:strRef>
              <c:f>Fig.60!$A$23</c:f>
              <c:strCache>
                <c:ptCount val="1"/>
                <c:pt idx="0">
                  <c:v>ODEX Sem Média Móvel</c:v>
                </c:pt>
              </c:strCache>
            </c:strRef>
          </c:tx>
          <c:spPr>
            <a:ln w="38100">
              <a:solidFill>
                <a:schemeClr val="accent6">
                  <a:lumMod val="75000"/>
                  <a:alpha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Fig.60!$B$21:$U$21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Fig.60!$B$23:$U$23</c:f>
              <c:numCache>
                <c:formatCode>0.0</c:formatCode>
                <c:ptCount val="20"/>
                <c:pt idx="0">
                  <c:v>100</c:v>
                </c:pt>
                <c:pt idx="1">
                  <c:v>99.271267694992645</c:v>
                </c:pt>
                <c:pt idx="2">
                  <c:v>97.846803660448415</c:v>
                </c:pt>
                <c:pt idx="3">
                  <c:v>96.136463695972907</c:v>
                </c:pt>
                <c:pt idx="4">
                  <c:v>94.672480907328534</c:v>
                </c:pt>
                <c:pt idx="5">
                  <c:v>93.153094979478325</c:v>
                </c:pt>
                <c:pt idx="6">
                  <c:v>91.52194052915074</c:v>
                </c:pt>
                <c:pt idx="7">
                  <c:v>90.979823191707595</c:v>
                </c:pt>
                <c:pt idx="8">
                  <c:v>89.477299546287654</c:v>
                </c:pt>
                <c:pt idx="9">
                  <c:v>88.418795318041859</c:v>
                </c:pt>
                <c:pt idx="10">
                  <c:v>88.342929476512808</c:v>
                </c:pt>
                <c:pt idx="11">
                  <c:v>88.18859400454042</c:v>
                </c:pt>
                <c:pt idx="12">
                  <c:v>87.531700040342244</c:v>
                </c:pt>
                <c:pt idx="13">
                  <c:v>86.908324030037775</c:v>
                </c:pt>
                <c:pt idx="14">
                  <c:v>85.557139061918022</c:v>
                </c:pt>
                <c:pt idx="15">
                  <c:v>88.885119949649763</c:v>
                </c:pt>
                <c:pt idx="16">
                  <c:v>86.41161894806568</c:v>
                </c:pt>
                <c:pt idx="17">
                  <c:v>81.807141841636408</c:v>
                </c:pt>
                <c:pt idx="18">
                  <c:v>78.58522787499156</c:v>
                </c:pt>
                <c:pt idx="19">
                  <c:v>77.037782811234408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C-43D6-91BB-788A67537890}"/>
            </c:ext>
          </c:extLst>
        </c:ser>
        <c:ser>
          <c:idx val="1"/>
          <c:order val="1"/>
          <c:tx>
            <c:strRef>
              <c:f>Fig.60!$A$22</c:f>
              <c:strCache>
                <c:ptCount val="1"/>
                <c:pt idx="0">
                  <c:v>ODEX Média Móvel</c:v>
                </c:pt>
              </c:strCache>
            </c:strRef>
          </c:tx>
          <c:spPr>
            <a:ln w="38100">
              <a:solidFill>
                <a:srgbClr val="00678E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2B738B"/>
                </a:solidFill>
              </a:ln>
            </c:spPr>
          </c:marker>
          <c:cat>
            <c:numRef>
              <c:f>Fig.60!$B$21:$U$21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Fig.60!$B$22:$U$22</c:f>
              <c:numCache>
                <c:formatCode>0.0</c:formatCode>
                <c:ptCount val="20"/>
                <c:pt idx="0">
                  <c:v>100</c:v>
                </c:pt>
                <c:pt idx="1">
                  <c:v>99.635633847496322</c:v>
                </c:pt>
                <c:pt idx="2">
                  <c:v>99.039357118480368</c:v>
                </c:pt>
                <c:pt idx="3">
                  <c:v>97.751511683804665</c:v>
                </c:pt>
                <c:pt idx="4">
                  <c:v>96.218582754583281</c:v>
                </c:pt>
                <c:pt idx="5">
                  <c:v>94.654013194259917</c:v>
                </c:pt>
                <c:pt idx="6">
                  <c:v>93.1158388053192</c:v>
                </c:pt>
                <c:pt idx="7">
                  <c:v>91.884952900112225</c:v>
                </c:pt>
                <c:pt idx="8">
                  <c:v>90.659687755715325</c:v>
                </c:pt>
                <c:pt idx="9">
                  <c:v>89.625306018679041</c:v>
                </c:pt>
                <c:pt idx="10">
                  <c:v>88.74634144694744</c:v>
                </c:pt>
                <c:pt idx="11">
                  <c:v>88.316772933031686</c:v>
                </c:pt>
                <c:pt idx="12">
                  <c:v>88.021074507131814</c:v>
                </c:pt>
                <c:pt idx="13">
                  <c:v>87.542872691640142</c:v>
                </c:pt>
                <c:pt idx="14">
                  <c:v>86.665721044099357</c:v>
                </c:pt>
                <c:pt idx="15">
                  <c:v>87.116861013868515</c:v>
                </c:pt>
                <c:pt idx="16">
                  <c:v>86.951292653211155</c:v>
                </c:pt>
                <c:pt idx="17">
                  <c:v>85.70129357978395</c:v>
                </c:pt>
                <c:pt idx="18">
                  <c:v>82.267996221564545</c:v>
                </c:pt>
                <c:pt idx="19">
                  <c:v>79.143384175954125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C-43D6-91BB-788A6753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150576"/>
        <c:axId val="1439167440"/>
      </c:lineChart>
      <c:catAx>
        <c:axId val="143915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5400000" vert="horz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39167440"/>
        <c:crosses val="autoZero"/>
        <c:auto val="1"/>
        <c:lblAlgn val="ctr"/>
        <c:lblOffset val="100"/>
        <c:noMultiLvlLbl val="0"/>
      </c:catAx>
      <c:valAx>
        <c:axId val="1439167440"/>
        <c:scaling>
          <c:orientation val="minMax"/>
          <c:max val="100"/>
          <c:min val="70"/>
        </c:scaling>
        <c:delete val="1"/>
        <c:axPos val="l"/>
        <c:title>
          <c:tx>
            <c:rich>
              <a:bodyPr/>
              <a:lstStyle/>
              <a:p>
                <a:pPr>
                  <a:defRPr sz="1000" b="0">
                    <a:solidFill>
                      <a:sysClr val="windowText" lastClr="000000"/>
                    </a:solidFill>
                    <a:latin typeface="Aptos" panose="020B0004020202020204" pitchFamily="34" charset="0"/>
                  </a:defRPr>
                </a:pPr>
                <a:r>
                  <a:rPr lang="pt-BR" sz="1000" b="0" dirty="0">
                    <a:solidFill>
                      <a:sysClr val="windowText" lastClr="000000"/>
                    </a:solidFill>
                    <a:latin typeface="Aptos" panose="020B0004020202020204" pitchFamily="34" charset="0"/>
                  </a:rPr>
                  <a:t>Índice  (100 = ano 2005)</a:t>
                </a:r>
              </a:p>
            </c:rich>
          </c:tx>
          <c:layout>
            <c:manualLayout>
              <c:xMode val="edge"/>
              <c:yMode val="edge"/>
              <c:x val="2.2304722174209816E-2"/>
              <c:y val="0.2003048132986022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3915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Fig.61!$B$21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Fig.61!$A$22:$A$27</c:f>
              <c:strCache>
                <c:ptCount val="6"/>
                <c:pt idx="0">
                  <c:v>Veículos leves</c:v>
                </c:pt>
                <c:pt idx="1">
                  <c:v>Ônibus</c:v>
                </c:pt>
                <c:pt idx="2">
                  <c:v>Caminhões (frete)</c:v>
                </c:pt>
                <c:pt idx="3">
                  <c:v>Ferrroviário</c:v>
                </c:pt>
                <c:pt idx="4">
                  <c:v>Aquaviário</c:v>
                </c:pt>
                <c:pt idx="5">
                  <c:v>Aéreo</c:v>
                </c:pt>
              </c:strCache>
            </c:strRef>
          </c:cat>
          <c:val>
            <c:numRef>
              <c:f>Fig.61!$B$22:$B$27</c:f>
              <c:numCache>
                <c:formatCode>_(* #,##0.00_);_(* \(#,##0.00\);_(* "-"??_);_(@_)</c:formatCode>
                <c:ptCount val="6"/>
                <c:pt idx="0">
                  <c:v>3.0168308918225506</c:v>
                </c:pt>
                <c:pt idx="1">
                  <c:v>2.5577908726120029</c:v>
                </c:pt>
                <c:pt idx="2">
                  <c:v>-2.1427862331916003</c:v>
                </c:pt>
                <c:pt idx="3">
                  <c:v>2.6659050941987061E-2</c:v>
                </c:pt>
                <c:pt idx="4">
                  <c:v>-0.1636247141969136</c:v>
                </c:pt>
                <c:pt idx="5">
                  <c:v>0.14110648738075326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3-4B81-93BC-0F2AFA536212}"/>
            </c:ext>
          </c:extLst>
        </c:ser>
        <c:ser>
          <c:idx val="4"/>
          <c:order val="1"/>
          <c:tx>
            <c:strRef>
              <c:f>Fig.61!$C$21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C00FF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Fig.61!$A$22:$A$27</c:f>
              <c:strCache>
                <c:ptCount val="6"/>
                <c:pt idx="0">
                  <c:v>Veículos leves</c:v>
                </c:pt>
                <c:pt idx="1">
                  <c:v>Ônibus</c:v>
                </c:pt>
                <c:pt idx="2">
                  <c:v>Caminhões (frete)</c:v>
                </c:pt>
                <c:pt idx="3">
                  <c:v>Ferrroviário</c:v>
                </c:pt>
                <c:pt idx="4">
                  <c:v>Aquaviário</c:v>
                </c:pt>
                <c:pt idx="5">
                  <c:v>Aéreo</c:v>
                </c:pt>
              </c:strCache>
            </c:strRef>
          </c:cat>
          <c:val>
            <c:numRef>
              <c:f>Fig.61!$C$22:$C$27</c:f>
              <c:numCache>
                <c:formatCode>_(* #,##0.00_);_(* \(#,##0.00\);_(* "-"??_);_(@_)</c:formatCode>
                <c:ptCount val="6"/>
                <c:pt idx="0">
                  <c:v>-1.2605005677710039</c:v>
                </c:pt>
                <c:pt idx="1">
                  <c:v>-0.74094468677840553</c:v>
                </c:pt>
                <c:pt idx="2">
                  <c:v>-0.32458885871541554</c:v>
                </c:pt>
                <c:pt idx="3">
                  <c:v>-6.8487098233902088E-2</c:v>
                </c:pt>
                <c:pt idx="4">
                  <c:v>-1.2520061415855821E-2</c:v>
                </c:pt>
                <c:pt idx="5">
                  <c:v>-0.1115174409588775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3-4B81-93BC-0F2AFA536212}"/>
            </c:ext>
          </c:extLst>
        </c:ser>
        <c:ser>
          <c:idx val="2"/>
          <c:order val="2"/>
          <c:tx>
            <c:strRef>
              <c:f>Fig.61!$D$21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Fig.61!$A$22:$A$27</c:f>
              <c:strCache>
                <c:ptCount val="6"/>
                <c:pt idx="0">
                  <c:v>Veículos leves</c:v>
                </c:pt>
                <c:pt idx="1">
                  <c:v>Ônibus</c:v>
                </c:pt>
                <c:pt idx="2">
                  <c:v>Caminhões (frete)</c:v>
                </c:pt>
                <c:pt idx="3">
                  <c:v>Ferrroviário</c:v>
                </c:pt>
                <c:pt idx="4">
                  <c:v>Aquaviário</c:v>
                </c:pt>
                <c:pt idx="5">
                  <c:v>Aéreo</c:v>
                </c:pt>
              </c:strCache>
            </c:strRef>
          </c:cat>
          <c:val>
            <c:numRef>
              <c:f>Fig.61!$D$22:$D$27</c:f>
              <c:numCache>
                <c:formatCode>_(* #,##0.00_);_(* \(#,##0.00\);_(* "-"??_);_(@_)</c:formatCode>
                <c:ptCount val="6"/>
                <c:pt idx="0">
                  <c:v>-1.5713601483616628</c:v>
                </c:pt>
                <c:pt idx="1">
                  <c:v>-2.5669290251127137</c:v>
                </c:pt>
                <c:pt idx="2">
                  <c:v>-0.54290060050882971</c:v>
                </c:pt>
                <c:pt idx="3">
                  <c:v>1.036431593776399E-2</c:v>
                </c:pt>
                <c:pt idx="4">
                  <c:v>-2.9715378639124879E-2</c:v>
                </c:pt>
                <c:pt idx="5">
                  <c:v>-5.193092999520843E-2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43-4B81-93BC-0F2AFA536212}"/>
            </c:ext>
          </c:extLst>
        </c:ser>
        <c:ser>
          <c:idx val="1"/>
          <c:order val="3"/>
          <c:tx>
            <c:strRef>
              <c:f>Fig.61!$E$21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Fig.61!$A$22:$A$27</c:f>
              <c:strCache>
                <c:ptCount val="6"/>
                <c:pt idx="0">
                  <c:v>Veículos leves</c:v>
                </c:pt>
                <c:pt idx="1">
                  <c:v>Ônibus</c:v>
                </c:pt>
                <c:pt idx="2">
                  <c:v>Caminhões (frete)</c:v>
                </c:pt>
                <c:pt idx="3">
                  <c:v>Ferrroviário</c:v>
                </c:pt>
                <c:pt idx="4">
                  <c:v>Aquaviário</c:v>
                </c:pt>
                <c:pt idx="5">
                  <c:v>Aéreo</c:v>
                </c:pt>
              </c:strCache>
            </c:strRef>
          </c:cat>
          <c:val>
            <c:numRef>
              <c:f>Fig.61!$E$22:$E$27</c:f>
              <c:numCache>
                <c:formatCode>_(* #,##0.00_);_(* \(#,##0.00\);_(* "-"??_);_(@_)</c:formatCode>
                <c:ptCount val="6"/>
                <c:pt idx="0">
                  <c:v>-1.421003926011025</c:v>
                </c:pt>
                <c:pt idx="1">
                  <c:v>-1.3476735136346889</c:v>
                </c:pt>
                <c:pt idx="2">
                  <c:v>-0.47065048716939373</c:v>
                </c:pt>
                <c:pt idx="3">
                  <c:v>-7.95463592621104E-3</c:v>
                </c:pt>
                <c:pt idx="4">
                  <c:v>-1.5150645555308984E-2</c:v>
                </c:pt>
                <c:pt idx="5">
                  <c:v>-4.1135699044616558E-2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43-4B81-93BC-0F2AFA536212}"/>
            </c:ext>
          </c:extLst>
        </c:ser>
        <c:ser>
          <c:idx val="0"/>
          <c:order val="4"/>
          <c:tx>
            <c:strRef>
              <c:f>Fig.61!$F$21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43-4B81-93BC-0F2AFA53621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43-4B81-93BC-0F2AFA53621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43-4B81-93BC-0F2AFA53621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43-4B81-93BC-0F2AFA536212}"/>
              </c:ext>
            </c:extLst>
          </c:dPt>
          <c:cat>
            <c:strRef>
              <c:f>Fig.61!$A$22:$A$27</c:f>
              <c:strCache>
                <c:ptCount val="6"/>
                <c:pt idx="0">
                  <c:v>Veículos leves</c:v>
                </c:pt>
                <c:pt idx="1">
                  <c:v>Ônibus</c:v>
                </c:pt>
                <c:pt idx="2">
                  <c:v>Caminhões (frete)</c:v>
                </c:pt>
                <c:pt idx="3">
                  <c:v>Ferrroviário</c:v>
                </c:pt>
                <c:pt idx="4">
                  <c:v>Aquaviário</c:v>
                </c:pt>
                <c:pt idx="5">
                  <c:v>Aéreo</c:v>
                </c:pt>
              </c:strCache>
            </c:strRef>
          </c:cat>
          <c:val>
            <c:numRef>
              <c:f>Fig.61!$F$22:$F$27</c:f>
              <c:numCache>
                <c:formatCode>_(* #,##0.00_);_(* \(#,##0.00\);_(* "-"??_);_(@_)</c:formatCode>
                <c:ptCount val="6"/>
                <c:pt idx="0">
                  <c:v>-0.66990172717216012</c:v>
                </c:pt>
                <c:pt idx="1">
                  <c:v>-0.12759900849678729</c:v>
                </c:pt>
                <c:pt idx="2">
                  <c:v>-0.6944501784680881</c:v>
                </c:pt>
                <c:pt idx="3">
                  <c:v>4.7990808248101757E-3</c:v>
                </c:pt>
                <c:pt idx="4">
                  <c:v>9.2715758405148563E-3</c:v>
                </c:pt>
                <c:pt idx="5">
                  <c:v>-8.8388447095823608E-2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43-4B81-93BC-0F2AFA536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35056"/>
        <c:axId val="914818736"/>
      </c:barChart>
      <c:lineChart>
        <c:grouping val="standard"/>
        <c:varyColors val="0"/>
        <c:ser>
          <c:idx val="3"/>
          <c:order val="5"/>
          <c:tx>
            <c:strRef>
              <c:f>Fig.61!$G$21</c:f>
              <c:strCache>
                <c:ptCount val="1"/>
                <c:pt idx="0">
                  <c:v>Variação do ODEX Média Móvel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C25552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Fig.61!$B$21:$F$21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Fig.61!$G$22:$G$27</c:f>
              <c:numCache>
                <c:formatCode>_(* #,##0.00_);_(* \(#,##0.00\);_(* "-"??_);_(@_)</c:formatCode>
                <c:ptCount val="6"/>
                <c:pt idx="0">
                  <c:v>-1.220755267181616</c:v>
                </c:pt>
                <c:pt idx="1">
                  <c:v>-1.3474005157480633</c:v>
                </c:pt>
                <c:pt idx="2">
                  <c:v>-0.56933375538210385</c:v>
                </c:pt>
                <c:pt idx="3">
                  <c:v>2.4029202787877089E-3</c:v>
                </c:pt>
                <c:pt idx="4">
                  <c:v>-1.1864816117973001E-2</c:v>
                </c:pt>
                <c:pt idx="5">
                  <c:v>-6.048502537854953E-2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3-4B81-93BC-0F2AFA536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35056"/>
        <c:axId val="914818736"/>
      </c:lineChart>
      <c:catAx>
        <c:axId val="91483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914818736"/>
        <c:crosses val="autoZero"/>
        <c:auto val="1"/>
        <c:lblAlgn val="ctr"/>
        <c:lblOffset val="100"/>
        <c:noMultiLvlLbl val="0"/>
      </c:catAx>
      <c:valAx>
        <c:axId val="91481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91483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06267052586806"/>
          <c:y val="3.4959959959959958E-2"/>
          <c:w val="0.52437801500108927"/>
          <c:h val="0.811250500500500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Fig.8!$B$21</c:f>
              <c:strCache>
                <c:ptCount val="1"/>
                <c:pt idx="0">
                  <c:v>Publicamente orientado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 a residências e estabelecimentos comerciais</c:v>
                </c:pt>
                <c:pt idx="3">
                  <c:v>Tecnologias de eficiência energética aplicadas à Indústria</c:v>
                </c:pt>
              </c:strCache>
            </c:strRef>
          </c:cat>
          <c:val>
            <c:numRef>
              <c:f>Fig.8!$B$22:$B$25</c:f>
              <c:numCache>
                <c:formatCode>General</c:formatCode>
                <c:ptCount val="4"/>
                <c:pt idx="0">
                  <c:v>798.40457142176604</c:v>
                </c:pt>
                <c:pt idx="1">
                  <c:v>87.827126866728534</c:v>
                </c:pt>
                <c:pt idx="2">
                  <c:v>42.859887486131733</c:v>
                </c:pt>
                <c:pt idx="3">
                  <c:v>2.1611670833226815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3-4A7C-8273-870F78257F80}"/>
            </c:ext>
          </c:extLst>
        </c:ser>
        <c:ser>
          <c:idx val="1"/>
          <c:order val="1"/>
          <c:tx>
            <c:strRef>
              <c:f>Fig.8!$C$21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 a residências e estabelecimentos comerciais</c:v>
                </c:pt>
                <c:pt idx="3">
                  <c:v>Tecnologias de eficiência energética aplicadas à Indústria</c:v>
                </c:pt>
              </c:strCache>
            </c:strRef>
          </c:cat>
          <c:val>
            <c:numRef>
              <c:f>Fig.8!$C$22:$C$25</c:f>
              <c:numCache>
                <c:formatCode>General</c:formatCode>
                <c:ptCount val="4"/>
                <c:pt idx="0">
                  <c:v>1799.4228648611481</c:v>
                </c:pt>
                <c:pt idx="1">
                  <c:v>2161.2092773965201</c:v>
                </c:pt>
                <c:pt idx="2">
                  <c:v>388.44374038690279</c:v>
                </c:pt>
                <c:pt idx="3">
                  <c:v>45.762111697243526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3-4A7C-8273-870F7825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37981056"/>
        <c:axId val="1337988128"/>
      </c:barChart>
      <c:catAx>
        <c:axId val="133798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7988128"/>
        <c:crosses val="autoZero"/>
        <c:auto val="1"/>
        <c:lblAlgn val="ctr"/>
        <c:lblOffset val="100"/>
        <c:noMultiLvlLbl val="0"/>
      </c:catAx>
      <c:valAx>
        <c:axId val="133798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3379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112296412981041"/>
          <c:y val="4.9672182329066498E-2"/>
          <c:w val="0.22741539536631863"/>
          <c:h val="0.1308877094390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5509292523761E-2"/>
          <c:y val="5.0347383047707271E-2"/>
          <c:w val="0.91396458791663271"/>
          <c:h val="0.72387518655756267"/>
        </c:manualLayout>
      </c:layout>
      <c:lineChart>
        <c:grouping val="standard"/>
        <c:varyColors val="0"/>
        <c:ser>
          <c:idx val="1"/>
          <c:order val="0"/>
          <c:tx>
            <c:strRef>
              <c:f>Fig.9!$A$22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1F7-4A54-8915-56DBB46CB459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07D8-45C3-8A52-B5EA32799FAB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D8-4084-8D31-CEB9F81C606C}"/>
              </c:ext>
            </c:extLst>
          </c:dPt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D8-4084-8D31-CEB9F81C6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Fig.9!$B$21:$U$21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Fig.9!$B$22:$U$22</c:f>
              <c:numCache>
                <c:formatCode>0.0</c:formatCode>
                <c:ptCount val="20"/>
                <c:pt idx="0">
                  <c:v>100</c:v>
                </c:pt>
                <c:pt idx="1">
                  <c:v>99.85744577532941</c:v>
                </c:pt>
                <c:pt idx="2">
                  <c:v>99.950042859264514</c:v>
                </c:pt>
                <c:pt idx="3">
                  <c:v>100.0006869171159</c:v>
                </c:pt>
                <c:pt idx="4">
                  <c:v>99.394250143122918</c:v>
                </c:pt>
                <c:pt idx="5">
                  <c:v>98.620732524361998</c:v>
                </c:pt>
                <c:pt idx="6">
                  <c:v>98.122024733235605</c:v>
                </c:pt>
                <c:pt idx="7">
                  <c:v>98.038773663280267</c:v>
                </c:pt>
                <c:pt idx="8">
                  <c:v>97.673434807130775</c:v>
                </c:pt>
                <c:pt idx="9">
                  <c:v>97.094436184499997</c:v>
                </c:pt>
                <c:pt idx="10">
                  <c:v>97.015806324983586</c:v>
                </c:pt>
                <c:pt idx="11">
                  <c:v>97.363444321416367</c:v>
                </c:pt>
                <c:pt idx="12">
                  <c:v>97.236951645311194</c:v>
                </c:pt>
                <c:pt idx="13">
                  <c:v>96.705529522076517</c:v>
                </c:pt>
                <c:pt idx="14">
                  <c:v>96.098883489761661</c:v>
                </c:pt>
                <c:pt idx="15">
                  <c:v>95.476692280511131</c:v>
                </c:pt>
                <c:pt idx="16">
                  <c:v>95.495724831751659</c:v>
                </c:pt>
                <c:pt idx="17">
                  <c:v>96.147526637830609</c:v>
                </c:pt>
                <c:pt idx="18">
                  <c:v>97.618612058200441</c:v>
                </c:pt>
                <c:pt idx="19">
                  <c:v>98.331900519672217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12-410C-A013-8AD1BF516C1A}"/>
            </c:ext>
          </c:extLst>
        </c:ser>
        <c:ser>
          <c:idx val="2"/>
          <c:order val="1"/>
          <c:tx>
            <c:strRef>
              <c:f>Fig.9!$A$23</c:f>
              <c:strCache>
                <c:ptCount val="1"/>
                <c:pt idx="0">
                  <c:v>Transportes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1F7-4A54-8915-56DBB46CB459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07D8-45C3-8A52-B5EA32799FAB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71D8-4084-8D31-CEB9F81C606C}"/>
              </c:ext>
            </c:extLst>
          </c:dPt>
          <c:dLbls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D8-4084-8D31-CEB9F81C6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Fig.9!$B$23:$U$23</c:f>
              <c:numCache>
                <c:formatCode>0.0</c:formatCode>
                <c:ptCount val="20"/>
                <c:pt idx="0">
                  <c:v>100</c:v>
                </c:pt>
                <c:pt idx="1">
                  <c:v>99.635633847496322</c:v>
                </c:pt>
                <c:pt idx="2">
                  <c:v>99.039357118480368</c:v>
                </c:pt>
                <c:pt idx="3">
                  <c:v>97.751511683804665</c:v>
                </c:pt>
                <c:pt idx="4">
                  <c:v>96.218582754583281</c:v>
                </c:pt>
                <c:pt idx="5">
                  <c:v>94.654013194259917</c:v>
                </c:pt>
                <c:pt idx="6">
                  <c:v>93.1158388053192</c:v>
                </c:pt>
                <c:pt idx="7">
                  <c:v>91.884952900112225</c:v>
                </c:pt>
                <c:pt idx="8">
                  <c:v>90.659687755715325</c:v>
                </c:pt>
                <c:pt idx="9">
                  <c:v>89.625306018679041</c:v>
                </c:pt>
                <c:pt idx="10">
                  <c:v>88.74634144694744</c:v>
                </c:pt>
                <c:pt idx="11">
                  <c:v>88.316772933031686</c:v>
                </c:pt>
                <c:pt idx="12">
                  <c:v>88.021074507131814</c:v>
                </c:pt>
                <c:pt idx="13">
                  <c:v>87.54287269164017</c:v>
                </c:pt>
                <c:pt idx="14">
                  <c:v>86.665721044099357</c:v>
                </c:pt>
                <c:pt idx="15">
                  <c:v>87.11686101386853</c:v>
                </c:pt>
                <c:pt idx="16">
                  <c:v>86.951292653211169</c:v>
                </c:pt>
                <c:pt idx="17">
                  <c:v>85.701293579783965</c:v>
                </c:pt>
                <c:pt idx="18">
                  <c:v>82.267996221564545</c:v>
                </c:pt>
                <c:pt idx="19">
                  <c:v>79.143384175954111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12-410C-A013-8AD1BF516C1A}"/>
            </c:ext>
          </c:extLst>
        </c:ser>
        <c:ser>
          <c:idx val="3"/>
          <c:order val="2"/>
          <c:tx>
            <c:strRef>
              <c:f>Fig.9!$A$24</c:f>
              <c:strCache>
                <c:ptCount val="1"/>
                <c:pt idx="0">
                  <c:v>Residencial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1F7-4A54-8915-56DBB46CB459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07D8-45C3-8A52-B5EA32799FAB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71D8-4084-8D31-CEB9F81C606C}"/>
              </c:ext>
            </c:extLst>
          </c:dPt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D8-4084-8D31-CEB9F81C6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Fig.9!$B$24:$U$24</c:f>
              <c:numCache>
                <c:formatCode>0.0</c:formatCode>
                <c:ptCount val="20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  <c:pt idx="19">
                  <c:v>78.117123582473184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12-410C-A013-8AD1BF516C1A}"/>
            </c:ext>
          </c:extLst>
        </c:ser>
        <c:ser>
          <c:idx val="5"/>
          <c:order val="3"/>
          <c:tx>
            <c:strRef>
              <c:f>Fig.9!$A$25</c:f>
              <c:strCache>
                <c:ptCount val="1"/>
                <c:pt idx="0">
                  <c:v>ODEX Brasil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857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F12-410C-A013-8AD1BF516C1A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1F7-4A54-8915-56DBB46CB459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07D8-45C3-8A52-B5EA32799FAB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D8-4084-8D31-CEB9F81C606C}"/>
              </c:ext>
            </c:extLst>
          </c:dPt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D8-4084-8D31-CEB9F81C6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Fig.9!$B$21:$U$21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Fig.9!$B$25:$U$25</c:f>
              <c:numCache>
                <c:formatCode>0.0</c:formatCode>
                <c:ptCount val="20"/>
                <c:pt idx="0">
                  <c:v>100.00000000000001</c:v>
                </c:pt>
                <c:pt idx="1">
                  <c:v>99.705750031498994</c:v>
                </c:pt>
                <c:pt idx="2">
                  <c:v>99.39254075773988</c:v>
                </c:pt>
                <c:pt idx="3">
                  <c:v>98.700082008631995</c:v>
                </c:pt>
                <c:pt idx="4">
                  <c:v>97.533396740323937</c:v>
                </c:pt>
                <c:pt idx="5">
                  <c:v>96.417102998977029</c:v>
                </c:pt>
                <c:pt idx="6">
                  <c:v>95.264840901043712</c:v>
                </c:pt>
                <c:pt idx="7">
                  <c:v>94.351332524342027</c:v>
                </c:pt>
                <c:pt idx="8">
                  <c:v>93.220944657636693</c:v>
                </c:pt>
                <c:pt idx="9">
                  <c:v>92.204494435725877</c:v>
                </c:pt>
                <c:pt idx="10">
                  <c:v>91.577012020798293</c:v>
                </c:pt>
                <c:pt idx="11">
                  <c:v>91.44913932003287</c:v>
                </c:pt>
                <c:pt idx="12">
                  <c:v>91.178881846888856</c:v>
                </c:pt>
                <c:pt idx="13">
                  <c:v>90.554678551718922</c:v>
                </c:pt>
                <c:pt idx="14">
                  <c:v>89.804345778872687</c:v>
                </c:pt>
                <c:pt idx="15">
                  <c:v>89.874018187809781</c:v>
                </c:pt>
                <c:pt idx="16">
                  <c:v>89.721541538050644</c:v>
                </c:pt>
                <c:pt idx="17">
                  <c:v>89.344004527052277</c:v>
                </c:pt>
                <c:pt idx="18">
                  <c:v>88.304236210997573</c:v>
                </c:pt>
                <c:pt idx="19">
                  <c:v>87.034066677322315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12-410C-A013-8AD1BF51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86480"/>
        <c:axId val="1173981040"/>
      </c:lineChart>
      <c:catAx>
        <c:axId val="1173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1040"/>
        <c:crosses val="autoZero"/>
        <c:auto val="1"/>
        <c:lblAlgn val="ctr"/>
        <c:lblOffset val="100"/>
        <c:noMultiLvlLbl val="0"/>
      </c:catAx>
      <c:valAx>
        <c:axId val="1173981040"/>
        <c:scaling>
          <c:orientation val="minMax"/>
          <c:max val="105"/>
          <c:min val="7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1739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1.9038254037624412E-2"/>
          <c:y val="0.89409673974576709"/>
          <c:w val="0.6739616743579677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58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</xdr:colOff>
      <xdr:row>0</xdr:row>
      <xdr:rowOff>0</xdr:rowOff>
    </xdr:from>
    <xdr:to>
      <xdr:col>36</xdr:col>
      <xdr:colOff>411480</xdr:colOff>
      <xdr:row>9</xdr:row>
      <xdr:rowOff>7620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8799"/>
        <a:stretch/>
      </xdr:blipFill>
      <xdr:spPr>
        <a:xfrm>
          <a:off x="5772" y="0"/>
          <a:ext cx="22351308" cy="172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0</xdr:row>
      <xdr:rowOff>0</xdr:rowOff>
    </xdr:from>
    <xdr:to>
      <xdr:col>27</xdr:col>
      <xdr:colOff>209549</xdr:colOff>
      <xdr:row>8</xdr:row>
      <xdr:rowOff>180211</xdr:rowOff>
    </xdr:to>
    <xdr:pic>
      <xdr:nvPicPr>
        <xdr:cNvPr id="11" name="Imagem 10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86" t="5141" r="2005" b="57757"/>
        <a:stretch/>
      </xdr:blipFill>
      <xdr:spPr>
        <a:xfrm>
          <a:off x="3771900" y="0"/>
          <a:ext cx="12896849" cy="1643251"/>
        </a:xfrm>
        <a:prstGeom prst="rect">
          <a:avLst/>
        </a:prstGeom>
      </xdr:spPr>
    </xdr:pic>
    <xdr:clientData/>
  </xdr:twoCellAnchor>
  <xdr:twoCellAnchor editAs="oneCell">
    <xdr:from>
      <xdr:col>9</xdr:col>
      <xdr:colOff>360900</xdr:colOff>
      <xdr:row>4</xdr:row>
      <xdr:rowOff>57424</xdr:rowOff>
    </xdr:from>
    <xdr:to>
      <xdr:col>11</xdr:col>
      <xdr:colOff>401700</xdr:colOff>
      <xdr:row>7</xdr:row>
      <xdr:rowOff>146739</xdr:rowOff>
    </xdr:to>
    <xdr:pic>
      <xdr:nvPicPr>
        <xdr:cNvPr id="7" name="Imagem 6" descr="Desenho em preto e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95"/>
        <a:stretch/>
      </xdr:blipFill>
      <xdr:spPr>
        <a:xfrm>
          <a:off x="5847300" y="819424"/>
          <a:ext cx="1260000" cy="6608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295275</xdr:colOff>
      <xdr:row>8</xdr:row>
      <xdr:rowOff>176402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340228E-3408-B054-8EB8-F1C29F52686A}"/>
            </a:ext>
          </a:extLst>
        </xdr:cNvPr>
        <xdr:cNvGrpSpPr/>
      </xdr:nvGrpSpPr>
      <xdr:grpSpPr>
        <a:xfrm>
          <a:off x="0" y="0"/>
          <a:ext cx="3952875" cy="1649602"/>
          <a:chOff x="0" y="0"/>
          <a:chExt cx="3952875" cy="1700402"/>
        </a:xfrm>
      </xdr:grpSpPr>
      <xdr:pic>
        <xdr:nvPicPr>
          <xdr:cNvPr id="2" name="Imagem 1" descr="Interface gráfica do usuário&#10;&#10;Descrição gerada automaticamente com confiança baixa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960" t="5274" r="2999" b="57551"/>
          <a:stretch/>
        </xdr:blipFill>
        <xdr:spPr>
          <a:xfrm>
            <a:off x="0" y="0"/>
            <a:ext cx="3924000" cy="1700402"/>
          </a:xfrm>
          <a:prstGeom prst="rect">
            <a:avLst/>
          </a:prstGeom>
        </xdr:spPr>
      </xdr:pic>
      <xdr:sp macro="" textlink="">
        <xdr:nvSpPr>
          <xdr:cNvPr id="3" name="CaixaDeTexto 1">
            <a:extLst>
              <a:ext uri="{FF2B5EF4-FFF2-40B4-BE49-F238E27FC236}">
                <a16:creationId xmlns:a16="http://schemas.microsoft.com/office/drawing/2014/main" id="{022A1B27-8D04-43BE-99FA-E23895D5C5F1}"/>
              </a:ext>
            </a:extLst>
          </xdr:cNvPr>
          <xdr:cNvSpPr txBox="1"/>
        </xdr:nvSpPr>
        <xdr:spPr>
          <a:xfrm>
            <a:off x="2752725" y="933450"/>
            <a:ext cx="1200150" cy="413657"/>
          </a:xfrm>
          <a:prstGeom prst="rect">
            <a:avLst/>
          </a:prstGeom>
          <a:solidFill>
            <a:srgbClr val="2A5461"/>
          </a:solidFill>
          <a:ln>
            <a:solidFill>
              <a:srgbClr val="2A5461"/>
            </a:solidFill>
          </a:ln>
        </xdr:spPr>
        <xdr:txBody>
          <a:bodyPr wrap="square" rtlCol="0" anchor="ctr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b="1" kern="1200">
                <a:solidFill>
                  <a:schemeClr val="bg1"/>
                </a:solidFill>
                <a:latin typeface="Verdana" panose="020B0604030504040204" pitchFamily="34" charset="0"/>
                <a:ea typeface="+mn-ea"/>
                <a:cs typeface="+mn-cs"/>
              </a:defRPr>
            </a:lvl9pPr>
          </a:lstStyle>
          <a:p>
            <a:pPr algn="l"/>
            <a:r>
              <a:rPr lang="pt-BR" sz="3200">
                <a:solidFill>
                  <a:srgbClr val="94C126"/>
                </a:solidFill>
                <a:latin typeface="Graphik Medium" panose="020B0603030202060203" pitchFamily="34" charset="0"/>
              </a:rPr>
              <a:t>2025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18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</xdr:row>
      <xdr:rowOff>104775</xdr:rowOff>
    </xdr:from>
    <xdr:to>
      <xdr:col>9</xdr:col>
      <xdr:colOff>76200</xdr:colOff>
      <xdr:row>17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B9F028-F639-4D40-96C6-1F8CED1D8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8</xdr:col>
      <xdr:colOff>590550</xdr:colOff>
      <xdr:row>17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533400</xdr:colOff>
      <xdr:row>18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89649</xdr:rowOff>
    </xdr:from>
    <xdr:to>
      <xdr:col>12</xdr:col>
      <xdr:colOff>4481</xdr:colOff>
      <xdr:row>18</xdr:row>
      <xdr:rowOff>33618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9AA031-1CDE-4485-8DD6-1FCD51C66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18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14</xdr:col>
      <xdr:colOff>9525</xdr:colOff>
      <xdr:row>17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18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495300</xdr:colOff>
      <xdr:row>18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30480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9</xdr:col>
      <xdr:colOff>66674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02AE3D-1F04-4A5C-A06B-CBFE0FC1F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9</xdr:col>
      <xdr:colOff>13200</xdr:colOff>
      <xdr:row>18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19050</xdr:colOff>
      <xdr:row>18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3</xdr:col>
      <xdr:colOff>555308</xdr:colOff>
      <xdr:row>18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495298</xdr:colOff>
      <xdr:row>1</xdr:row>
      <xdr:rowOff>171448</xdr:rowOff>
    </xdr:from>
    <xdr:to>
      <xdr:col>7</xdr:col>
      <xdr:colOff>265043</xdr:colOff>
      <xdr:row>18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18</xdr:row>
      <xdr:rowOff>74880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581024</xdr:colOff>
      <xdr:row>18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</xdr:colOff>
      <xdr:row>2</xdr:row>
      <xdr:rowOff>122463</xdr:rowOff>
    </xdr:from>
    <xdr:to>
      <xdr:col>8</xdr:col>
      <xdr:colOff>676274</xdr:colOff>
      <xdr:row>18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F40674-A356-40AE-AAD9-2A3519C84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146796</xdr:rowOff>
    </xdr:from>
    <xdr:to>
      <xdr:col>8</xdr:col>
      <xdr:colOff>695325</xdr:colOff>
      <xdr:row>18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16F8E7-8B41-4B39-89ED-41C157FF8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52386</xdr:rowOff>
    </xdr:from>
    <xdr:to>
      <xdr:col>9</xdr:col>
      <xdr:colOff>0</xdr:colOff>
      <xdr:row>18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931F68-AF0D-4DF1-B90A-39F8C5492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409575</xdr:colOff>
      <xdr:row>18</xdr:row>
      <xdr:rowOff>130500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8E51E4-9AA3-4017-85C4-F7469E75A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97575</xdr:colOff>
      <xdr:row>17</xdr:row>
      <xdr:rowOff>172462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371475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8254DC-E623-483A-B717-773CB0762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161924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704850</xdr:colOff>
      <xdr:row>18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23D6B8-11CC-4C7C-8C92-AA981DDAD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47624</xdr:colOff>
      <xdr:row>17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7B5D89-836C-4F1E-ADCB-11D7E2A7D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57150</xdr:colOff>
      <xdr:row>18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80663F-790C-423F-BE6C-A2B0E67B6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10</xdr:col>
      <xdr:colOff>0</xdr:colOff>
      <xdr:row>17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453547-E518-4A7D-84C1-D1EA30595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514350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5549B8-5F11-4BFE-9F14-39087FFE4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8</xdr:col>
      <xdr:colOff>666750</xdr:colOff>
      <xdr:row>18</xdr:row>
      <xdr:rowOff>28574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10</xdr:col>
      <xdr:colOff>422413</xdr:colOff>
      <xdr:row>18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5234A-4B95-44D5-8232-471C2608F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151546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73784-35A5-441C-B563-DD8E8121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10</xdr:col>
      <xdr:colOff>581024</xdr:colOff>
      <xdr:row>18</xdr:row>
      <xdr:rowOff>85724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85724</xdr:rowOff>
    </xdr:from>
    <xdr:to>
      <xdr:col>9</xdr:col>
      <xdr:colOff>57149</xdr:colOff>
      <xdr:row>18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44ADD7-B41E-41A1-97FD-BF4296732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8</xdr:col>
      <xdr:colOff>123824</xdr:colOff>
      <xdr:row>19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5404AC-916A-4FE2-9489-3E89FCB1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19049</xdr:rowOff>
    </xdr:from>
    <xdr:to>
      <xdr:col>8</xdr:col>
      <xdr:colOff>295275</xdr:colOff>
      <xdr:row>18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3ABA43-AE04-4536-B184-B516ED37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47625</xdr:rowOff>
    </xdr:from>
    <xdr:to>
      <xdr:col>8</xdr:col>
      <xdr:colOff>312419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8BE86A-5409-406E-BBBF-CD56D9CD0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6</xdr:col>
      <xdr:colOff>28575</xdr:colOff>
      <xdr:row>17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27D7FF-64A4-42D8-9D30-B11DDB773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2</xdr:row>
      <xdr:rowOff>0</xdr:rowOff>
    </xdr:from>
    <xdr:to>
      <xdr:col>15</xdr:col>
      <xdr:colOff>483258</xdr:colOff>
      <xdr:row>16</xdr:row>
      <xdr:rowOff>113833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2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226695</xdr:colOff>
      <xdr:row>2</xdr:row>
      <xdr:rowOff>171192</xdr:rowOff>
    </xdr:from>
    <xdr:to>
      <xdr:col>19</xdr:col>
      <xdr:colOff>346695</xdr:colOff>
      <xdr:row>16</xdr:row>
      <xdr:rowOff>63313</xdr:rowOff>
    </xdr:to>
    <xdr:graphicFrame macro="">
      <xdr:nvGraphicFramePr>
        <xdr:cNvPr id="30" name="Chart 57">
          <a:extLst>
            <a:ext uri="{FF2B5EF4-FFF2-40B4-BE49-F238E27FC236}">
              <a16:creationId xmlns:a16="http://schemas.microsoft.com/office/drawing/2014/main" id="{00000000-0008-0000-2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418488</xdr:colOff>
      <xdr:row>16</xdr:row>
      <xdr:rowOff>113833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2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1896464</xdr:colOff>
      <xdr:row>8</xdr:row>
      <xdr:rowOff>159594</xdr:rowOff>
    </xdr:from>
    <xdr:to>
      <xdr:col>2</xdr:col>
      <xdr:colOff>307252</xdr:colOff>
      <xdr:row>10</xdr:row>
      <xdr:rowOff>117148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200-000020000000}"/>
            </a:ext>
          </a:extLst>
        </xdr:cNvPr>
        <xdr:cNvSpPr/>
      </xdr:nvSpPr>
      <xdr:spPr>
        <a:xfrm>
          <a:off x="1896464" y="1683594"/>
          <a:ext cx="1220663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pt-BR" sz="160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Tahoma" panose="020B0604030504040204" pitchFamily="34" charset="0"/>
              <a:cs typeface="Arial" panose="020B0604020202020204" pitchFamily="34" charset="0"/>
            </a:rPr>
            <a:t>2000</a:t>
          </a:r>
        </a:p>
        <a:p>
          <a:pPr algn="ctr"/>
          <a:r>
            <a:rPr lang="pt-BR" sz="1200" b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Tahoma" panose="020B0604030504040204" pitchFamily="34" charset="0"/>
              <a:cs typeface="Arial" panose="020B0604020202020204" pitchFamily="34" charset="0"/>
            </a:rPr>
            <a:t>171 Mtep</a:t>
          </a:r>
        </a:p>
      </xdr:txBody>
    </xdr:sp>
    <xdr:clientData/>
  </xdr:twoCellAnchor>
  <xdr:twoCellAnchor>
    <xdr:from>
      <xdr:col>4</xdr:col>
      <xdr:colOff>436245</xdr:colOff>
      <xdr:row>2</xdr:row>
      <xdr:rowOff>161667</xdr:rowOff>
    </xdr:from>
    <xdr:to>
      <xdr:col>8</xdr:col>
      <xdr:colOff>22845</xdr:colOff>
      <xdr:row>16</xdr:row>
      <xdr:rowOff>53788</xdr:rowOff>
    </xdr:to>
    <xdr:graphicFrame macro="">
      <xdr:nvGraphicFramePr>
        <xdr:cNvPr id="33" name="Chart 57">
          <a:extLst>
            <a:ext uri="{FF2B5EF4-FFF2-40B4-BE49-F238E27FC236}">
              <a16:creationId xmlns:a16="http://schemas.microsoft.com/office/drawing/2014/main" id="{00000000-0008-0000-2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174344</xdr:colOff>
      <xdr:row>8</xdr:row>
      <xdr:rowOff>51009</xdr:rowOff>
    </xdr:from>
    <xdr:to>
      <xdr:col>12</xdr:col>
      <xdr:colOff>139612</xdr:colOff>
      <xdr:row>10</xdr:row>
      <xdr:rowOff>8563</xdr:rowOff>
    </xdr:to>
    <xdr:sp macro="" textlink="$C$21">
      <xdr:nvSpPr>
        <xdr:cNvPr id="2" name="Retângulo 1">
          <a:extLst>
            <a:ext uri="{FF2B5EF4-FFF2-40B4-BE49-F238E27FC236}">
              <a16:creationId xmlns:a16="http://schemas.microsoft.com/office/drawing/2014/main" id="{1FFAA322-E38A-45FE-A7BD-E7DAAA86585A}"/>
            </a:ext>
          </a:extLst>
        </xdr:cNvPr>
        <xdr:cNvSpPr/>
      </xdr:nvSpPr>
      <xdr:spPr>
        <a:xfrm>
          <a:off x="8927819" y="157500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fld id="{45552F45-B256-44F3-A0EE-0F99F69FD3C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 Light (Títulos)"/>
              <a:ea typeface="Tahoma" panose="020B0604030504040204" pitchFamily="34" charset="0"/>
              <a:cs typeface="Calibri"/>
            </a:rPr>
            <a:pPr algn="ctr"/>
            <a:t>2024</a:t>
          </a:fld>
          <a:endParaRPr lang="pt-BR" sz="1800" b="0">
            <a:solidFill>
              <a:schemeClr val="tx1">
                <a:lumMod val="75000"/>
                <a:lumOff val="25000"/>
              </a:schemeClr>
            </a:solidFill>
            <a:latin typeface="Calibri Light (Títulos)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174344</xdr:colOff>
      <xdr:row>9</xdr:row>
      <xdr:rowOff>108159</xdr:rowOff>
    </xdr:from>
    <xdr:to>
      <xdr:col>12</xdr:col>
      <xdr:colOff>139612</xdr:colOff>
      <xdr:row>11</xdr:row>
      <xdr:rowOff>65713</xdr:rowOff>
    </xdr:to>
    <xdr:sp macro="" textlink="$C$22">
      <xdr:nvSpPr>
        <xdr:cNvPr id="3" name="Retângulo 2">
          <a:extLst>
            <a:ext uri="{FF2B5EF4-FFF2-40B4-BE49-F238E27FC236}">
              <a16:creationId xmlns:a16="http://schemas.microsoft.com/office/drawing/2014/main" id="{4C88853F-A481-4243-AF57-1072D7758AB0}"/>
            </a:ext>
          </a:extLst>
        </xdr:cNvPr>
        <xdr:cNvSpPr/>
      </xdr:nvSpPr>
      <xdr:spPr>
        <a:xfrm>
          <a:off x="8927819" y="182265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en-US" sz="1100" b="0" i="0" u="none" strike="noStrike">
              <a:solidFill>
                <a:srgbClr val="000000"/>
              </a:solidFill>
              <a:latin typeface="Calibri Light (Títulos)"/>
              <a:ea typeface="Calibri"/>
              <a:cs typeface="Calibri"/>
            </a:rPr>
            <a:t>288 Mtep</a:t>
          </a:r>
          <a:endParaRPr lang="pt-BR" sz="1400" b="0">
            <a:solidFill>
              <a:schemeClr val="tx1">
                <a:lumMod val="75000"/>
                <a:lumOff val="25000"/>
              </a:schemeClr>
            </a:solidFill>
            <a:latin typeface="Calibri Light (Títulos)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628650</xdr:colOff>
      <xdr:row>17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604425</xdr:colOff>
      <xdr:row>18</xdr:row>
      <xdr:rowOff>95250</xdr:rowOff>
    </xdr:to>
    <xdr:graphicFrame macro="">
      <xdr:nvGraphicFramePr>
        <xdr:cNvPr id="3" name="Chart 38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6</xdr:row>
      <xdr:rowOff>131377</xdr:rowOff>
    </xdr:from>
    <xdr:to>
      <xdr:col>7</xdr:col>
      <xdr:colOff>174975</xdr:colOff>
      <xdr:row>8</xdr:row>
      <xdr:rowOff>4293</xdr:rowOff>
    </xdr:to>
    <xdr:sp macro="" textlink="$J$23">
      <xdr:nvSpPr>
        <xdr:cNvPr id="17" name="Retângulo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/>
      </xdr:nvSpPr>
      <xdr:spPr bwMode="auto">
        <a:xfrm>
          <a:off x="4857750" y="902902"/>
          <a:ext cx="756000" cy="253916"/>
        </a:xfrm>
        <a:prstGeom prst="rect">
          <a:avLst/>
        </a:prstGeom>
        <a:solidFill>
          <a:srgbClr val="FFC000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8A8222F8-3F88-4F8C-9349-BA762D4E447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-1,0%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9</xdr:row>
      <xdr:rowOff>155051</xdr:rowOff>
    </xdr:from>
    <xdr:to>
      <xdr:col>7</xdr:col>
      <xdr:colOff>175111</xdr:colOff>
      <xdr:row>11</xdr:row>
      <xdr:rowOff>27967</xdr:rowOff>
    </xdr:to>
    <xdr:sp macro="" textlink="$J$25">
      <xdr:nvSpPr>
        <xdr:cNvPr id="18" name="Retângulo 17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SpPr/>
      </xdr:nvSpPr>
      <xdr:spPr bwMode="auto">
        <a:xfrm>
          <a:off x="4857886" y="1498076"/>
          <a:ext cx="756000" cy="253916"/>
        </a:xfrm>
        <a:prstGeom prst="rect">
          <a:avLst/>
        </a:prstGeom>
        <a:solidFill>
          <a:srgbClr val="44546A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5F52CDE3-78CA-4D87-B707-C96099424F6A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0,1%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11</xdr:row>
      <xdr:rowOff>86471</xdr:rowOff>
    </xdr:from>
    <xdr:to>
      <xdr:col>7</xdr:col>
      <xdr:colOff>175111</xdr:colOff>
      <xdr:row>12</xdr:row>
      <xdr:rowOff>149887</xdr:rowOff>
    </xdr:to>
    <xdr:sp macro="" textlink="$J$26">
      <xdr:nvSpPr>
        <xdr:cNvPr id="19" name="Retângulo 18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/>
      </xdr:nvSpPr>
      <xdr:spPr bwMode="auto">
        <a:xfrm>
          <a:off x="4857886" y="1810496"/>
          <a:ext cx="756000" cy="253916"/>
        </a:xfrm>
        <a:prstGeom prst="rect">
          <a:avLst/>
        </a:prstGeom>
        <a:solidFill>
          <a:srgbClr val="5B9BD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3EE7EE6F-3208-47DB-9DAB-5B6F29C4886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-2,0%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13</xdr:row>
      <xdr:rowOff>17975</xdr:rowOff>
    </xdr:from>
    <xdr:to>
      <xdr:col>7</xdr:col>
      <xdr:colOff>175111</xdr:colOff>
      <xdr:row>14</xdr:row>
      <xdr:rowOff>81391</xdr:rowOff>
    </xdr:to>
    <xdr:sp macro="" textlink="$J$27">
      <xdr:nvSpPr>
        <xdr:cNvPr id="20" name="Retângulo 19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SpPr/>
      </xdr:nvSpPr>
      <xdr:spPr bwMode="auto">
        <a:xfrm>
          <a:off x="4857886" y="2123000"/>
          <a:ext cx="756000" cy="253916"/>
        </a:xfrm>
        <a:prstGeom prst="rect">
          <a:avLst/>
        </a:prstGeom>
        <a:solidFill>
          <a:srgbClr val="ED7D31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600A1A37-BFB0-4102-A82B-57BB805F109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0,2%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14</xdr:row>
      <xdr:rowOff>139895</xdr:rowOff>
    </xdr:from>
    <xdr:to>
      <xdr:col>7</xdr:col>
      <xdr:colOff>175111</xdr:colOff>
      <xdr:row>16</xdr:row>
      <xdr:rowOff>12811</xdr:rowOff>
    </xdr:to>
    <xdr:sp macro="" textlink="$J$28">
      <xdr:nvSpPr>
        <xdr:cNvPr id="21" name="Retângulo 20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/>
      </xdr:nvSpPr>
      <xdr:spPr bwMode="auto">
        <a:xfrm>
          <a:off x="4857886" y="2435420"/>
          <a:ext cx="756000" cy="253916"/>
        </a:xfrm>
        <a:prstGeom prst="rect">
          <a:avLst/>
        </a:prstGeom>
        <a:solidFill>
          <a:srgbClr val="A5A5A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78EA669E-D4E5-4A6D-91B8-53DC3599F84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1,8%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173626</xdr:colOff>
      <xdr:row>9</xdr:row>
      <xdr:rowOff>141074</xdr:rowOff>
    </xdr:from>
    <xdr:to>
      <xdr:col>10</xdr:col>
      <xdr:colOff>504826</xdr:colOff>
      <xdr:row>11</xdr:row>
      <xdr:rowOff>47025</xdr:rowOff>
    </xdr:to>
    <xdr:sp macro="" textlink="">
      <xdr:nvSpPr>
        <xdr:cNvPr id="22" name="CaixaDeTexto 8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SpPr txBox="1"/>
      </xdr:nvSpPr>
      <xdr:spPr>
        <a:xfrm>
          <a:off x="5612401" y="1341224"/>
          <a:ext cx="2798175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Total</a:t>
          </a:r>
        </a:p>
      </xdr:txBody>
    </xdr:sp>
    <xdr:clientData/>
  </xdr:twoCellAnchor>
  <xdr:twoCellAnchor>
    <xdr:from>
      <xdr:col>7</xdr:col>
      <xdr:colOff>173626</xdr:colOff>
      <xdr:row>14</xdr:row>
      <xdr:rowOff>113134</xdr:rowOff>
    </xdr:from>
    <xdr:to>
      <xdr:col>10</xdr:col>
      <xdr:colOff>504826</xdr:colOff>
      <xdr:row>16</xdr:row>
      <xdr:rowOff>19085</xdr:rowOff>
    </xdr:to>
    <xdr:sp macro="" textlink="">
      <xdr:nvSpPr>
        <xdr:cNvPr id="23" name="CaixaDeTexto 8">
          <a:extLst>
            <a:ext uri="{FF2B5EF4-FFF2-40B4-BE49-F238E27FC236}">
              <a16:creationId xmlns:a16="http://schemas.microsoft.com/office/drawing/2014/main" id="{00000000-0008-0000-2500-000017000000}"/>
            </a:ext>
          </a:extLst>
        </xdr:cNvPr>
        <xdr:cNvSpPr txBox="1"/>
      </xdr:nvSpPr>
      <xdr:spPr>
        <a:xfrm>
          <a:off x="5612401" y="2170534"/>
          <a:ext cx="2798175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Ferroviário</a:t>
          </a:r>
        </a:p>
      </xdr:txBody>
    </xdr:sp>
    <xdr:clientData/>
  </xdr:twoCellAnchor>
  <xdr:twoCellAnchor>
    <xdr:from>
      <xdr:col>7</xdr:col>
      <xdr:colOff>173626</xdr:colOff>
      <xdr:row>13</xdr:row>
      <xdr:rowOff>9515</xdr:rowOff>
    </xdr:from>
    <xdr:to>
      <xdr:col>10</xdr:col>
      <xdr:colOff>504826</xdr:colOff>
      <xdr:row>14</xdr:row>
      <xdr:rowOff>88583</xdr:rowOff>
    </xdr:to>
    <xdr:sp macro="" textlink="">
      <xdr:nvSpPr>
        <xdr:cNvPr id="24" name="CaixaDeTexto 8"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 txBox="1"/>
      </xdr:nvSpPr>
      <xdr:spPr>
        <a:xfrm>
          <a:off x="5612401" y="1895465"/>
          <a:ext cx="2798175" cy="25051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Rodoviário</a:t>
          </a:r>
          <a:r>
            <a:rPr lang="pt-BR" sz="1000" b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</a:rPr>
            <a:t> Coletivo</a:t>
          </a:r>
        </a:p>
      </xdr:txBody>
    </xdr:sp>
    <xdr:clientData/>
  </xdr:twoCellAnchor>
  <xdr:twoCellAnchor>
    <xdr:from>
      <xdr:col>7</xdr:col>
      <xdr:colOff>173626</xdr:colOff>
      <xdr:row>6</xdr:row>
      <xdr:rowOff>109324</xdr:rowOff>
    </xdr:from>
    <xdr:to>
      <xdr:col>10</xdr:col>
      <xdr:colOff>504826</xdr:colOff>
      <xdr:row>8</xdr:row>
      <xdr:rowOff>15275</xdr:rowOff>
    </xdr:to>
    <xdr:sp macro="" textlink="">
      <xdr:nvSpPr>
        <xdr:cNvPr id="25" name="CaixaDeTexto 8"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 txBox="1"/>
      </xdr:nvSpPr>
      <xdr:spPr>
        <a:xfrm>
          <a:off x="5612401" y="795124"/>
          <a:ext cx="2798175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Hidroviário</a:t>
          </a:r>
        </a:p>
      </xdr:txBody>
    </xdr:sp>
    <xdr:clientData/>
  </xdr:twoCellAnchor>
  <xdr:twoCellAnchor>
    <xdr:from>
      <xdr:col>7</xdr:col>
      <xdr:colOff>173626</xdr:colOff>
      <xdr:row>11</xdr:row>
      <xdr:rowOff>72494</xdr:rowOff>
    </xdr:from>
    <xdr:to>
      <xdr:col>10</xdr:col>
      <xdr:colOff>504826</xdr:colOff>
      <xdr:row>12</xdr:row>
      <xdr:rowOff>149895</xdr:rowOff>
    </xdr:to>
    <xdr:sp macro="" textlink="">
      <xdr:nvSpPr>
        <xdr:cNvPr id="26" name="CaixaDeTexto 8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SpPr txBox="1"/>
      </xdr:nvSpPr>
      <xdr:spPr>
        <a:xfrm>
          <a:off x="5612401" y="1615544"/>
          <a:ext cx="2798175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Aéreo</a:t>
          </a:r>
        </a:p>
      </xdr:txBody>
    </xdr:sp>
    <xdr:clientData/>
  </xdr:twoCellAnchor>
  <xdr:twoCellAnchor>
    <xdr:from>
      <xdr:col>6</xdr:col>
      <xdr:colOff>29914</xdr:colOff>
      <xdr:row>8</xdr:row>
      <xdr:rowOff>43747</xdr:rowOff>
    </xdr:from>
    <xdr:to>
      <xdr:col>7</xdr:col>
      <xdr:colOff>176314</xdr:colOff>
      <xdr:row>9</xdr:row>
      <xdr:rowOff>107163</xdr:rowOff>
    </xdr:to>
    <xdr:sp macro="" textlink="$J$24">
      <xdr:nvSpPr>
        <xdr:cNvPr id="27" name="Retângulo 26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SpPr/>
      </xdr:nvSpPr>
      <xdr:spPr bwMode="auto">
        <a:xfrm>
          <a:off x="4859089" y="1196272"/>
          <a:ext cx="756000" cy="253916"/>
        </a:xfrm>
        <a:prstGeom prst="rect">
          <a:avLst/>
        </a:prstGeom>
        <a:solidFill>
          <a:srgbClr val="4472C4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AB144C5A-9177-4CFF-8BF3-C4DE45CDEEB3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-0,8%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174965</xdr:colOff>
      <xdr:row>8</xdr:row>
      <xdr:rowOff>30386</xdr:rowOff>
    </xdr:from>
    <xdr:to>
      <xdr:col>10</xdr:col>
      <xdr:colOff>506165</xdr:colOff>
      <xdr:row>9</xdr:row>
      <xdr:rowOff>109454</xdr:rowOff>
    </xdr:to>
    <xdr:sp macro="" textlink="">
      <xdr:nvSpPr>
        <xdr:cNvPr id="28" name="CaixaDeTexto 8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SpPr txBox="1"/>
      </xdr:nvSpPr>
      <xdr:spPr>
        <a:xfrm>
          <a:off x="5613740" y="1059086"/>
          <a:ext cx="2798175" cy="25051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rPr>
            <a:t>Rodoviário</a:t>
          </a:r>
          <a:r>
            <a:rPr lang="pt-BR" sz="1000" b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</a:rPr>
            <a:t> Leves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561974</xdr:colOff>
      <xdr:row>18</xdr:row>
      <xdr:rowOff>152400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19050</xdr:colOff>
      <xdr:row>18</xdr:row>
      <xdr:rowOff>95250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8</xdr:col>
      <xdr:colOff>819150</xdr:colOff>
      <xdr:row>14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419099</xdr:colOff>
      <xdr:row>2</xdr:row>
      <xdr:rowOff>190499</xdr:rowOff>
    </xdr:from>
    <xdr:to>
      <xdr:col>11</xdr:col>
      <xdr:colOff>285749</xdr:colOff>
      <xdr:row>14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657225</xdr:colOff>
      <xdr:row>2</xdr:row>
      <xdr:rowOff>133351</xdr:rowOff>
    </xdr:from>
    <xdr:to>
      <xdr:col>17</xdr:col>
      <xdr:colOff>390525</xdr:colOff>
      <xdr:row>14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870628</xdr:colOff>
      <xdr:row>7</xdr:row>
      <xdr:rowOff>180975</xdr:rowOff>
    </xdr:from>
    <xdr:to>
      <xdr:col>7</xdr:col>
      <xdr:colOff>452484</xdr:colOff>
      <xdr:row>9</xdr:row>
      <xdr:rowOff>42691</xdr:rowOff>
    </xdr:to>
    <xdr:sp macro="" textlink="$J$21">
      <xdr:nvSpPr>
        <xdr:cNvPr id="3" name="TextBox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/>
      </xdr:nvSpPr>
      <xdr:spPr>
        <a:xfrm>
          <a:off x="8290603" y="1524000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fld id="{F0D4FFBD-1C84-46B7-A0EC-CE0B37B21D78}" type="TxLink"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+mn-ea"/>
              <a:cs typeface="+mn-cs"/>
            </a:rPr>
            <a:pPr marL="0" indent="0" algn="ctr"/>
            <a:t>2000</a:t>
          </a:fld>
          <a:endParaRPr lang="en-US" sz="1600" b="1">
            <a:solidFill>
              <a:schemeClr val="tx1">
                <a:lumMod val="85000"/>
                <a:lumOff val="15000"/>
              </a:schemeClr>
            </a:solidFill>
            <a:latin typeface="Calibri Light (Títulos)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4413</xdr:colOff>
      <xdr:row>7</xdr:row>
      <xdr:rowOff>158563</xdr:rowOff>
    </xdr:from>
    <xdr:to>
      <xdr:col>9</xdr:col>
      <xdr:colOff>755043</xdr:colOff>
      <xdr:row>9</xdr:row>
      <xdr:rowOff>20279</xdr:rowOff>
    </xdr:to>
    <xdr:sp macro="" textlink="$K$21">
      <xdr:nvSpPr>
        <xdr:cNvPr id="4" name="TextBox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10549148" y="1492063"/>
          <a:ext cx="750630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fld id="{B411E96E-6236-4D45-8884-ED842DB99EF8}" type="TxLink"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+mn-ea"/>
              <a:cs typeface="+mn-cs"/>
            </a:rPr>
            <a:pPr marL="0" indent="0" algn="ctr"/>
            <a:t>2015</a:t>
          </a:fld>
          <a:endParaRPr lang="en-US" sz="1600" b="1">
            <a:solidFill>
              <a:schemeClr val="tx1">
                <a:lumMod val="85000"/>
                <a:lumOff val="15000"/>
              </a:schemeClr>
            </a:solidFill>
            <a:latin typeface="Calibri Light (Títulos)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689653</xdr:colOff>
      <xdr:row>8</xdr:row>
      <xdr:rowOff>0</xdr:rowOff>
    </xdr:from>
    <xdr:to>
      <xdr:col>13</xdr:col>
      <xdr:colOff>23859</xdr:colOff>
      <xdr:row>9</xdr:row>
      <xdr:rowOff>52216</xdr:rowOff>
    </xdr:to>
    <xdr:sp macro="" textlink="$L$21">
      <xdr:nvSpPr>
        <xdr:cNvPr id="5" name="TextBox 1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12567328" y="1533525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fld id="{DCF65D23-C071-4EBD-B55B-FD6F1A1239BF}" type="TxLink"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+mn-ea"/>
              <a:cs typeface="+mn-cs"/>
            </a:rPr>
            <a:pPr marL="0" indent="0" algn="ctr"/>
            <a:t>2024</a:t>
          </a:fld>
          <a:endParaRPr lang="en-US" sz="1600" b="1">
            <a:solidFill>
              <a:schemeClr val="tx1">
                <a:lumMod val="85000"/>
                <a:lumOff val="15000"/>
              </a:schemeClr>
            </a:solidFill>
            <a:latin typeface="Calibri Light (Títulos)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38100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5C1BB5-C0D3-4B37-AEEA-5E45E8FD5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666750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409664-E529-4E50-8E90-BBC265A22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152399</xdr:colOff>
      <xdr:row>19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56436</xdr:colOff>
      <xdr:row>1</xdr:row>
      <xdr:rowOff>113586</xdr:rowOff>
    </xdr:from>
    <xdr:to>
      <xdr:col>5</xdr:col>
      <xdr:colOff>473003</xdr:colOff>
      <xdr:row>3</xdr:row>
      <xdr:rowOff>149153</xdr:rowOff>
    </xdr:to>
    <xdr:pic>
      <xdr:nvPicPr>
        <xdr:cNvPr id="3" name="Imagem 2" descr="Uma imagem contendo Ícone&#10;&#10;Descrição gerada automaticament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711" y="285036"/>
          <a:ext cx="416567" cy="378467"/>
        </a:xfrm>
        <a:prstGeom prst="rect">
          <a:avLst/>
        </a:prstGeom>
      </xdr:spPr>
    </xdr:pic>
    <xdr:clientData/>
  </xdr:twoCellAnchor>
  <xdr:twoCellAnchor editAs="oneCell">
    <xdr:from>
      <xdr:col>4</xdr:col>
      <xdr:colOff>1010625</xdr:colOff>
      <xdr:row>9</xdr:row>
      <xdr:rowOff>109502</xdr:rowOff>
    </xdr:from>
    <xdr:to>
      <xdr:col>5</xdr:col>
      <xdr:colOff>169892</xdr:colOff>
      <xdr:row>11</xdr:row>
      <xdr:rowOff>145069</xdr:rowOff>
    </xdr:to>
    <xdr:pic>
      <xdr:nvPicPr>
        <xdr:cNvPr id="5" name="Imagem 4" descr="Ícone&#10;&#10;Descrição gerada automaticamente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9700" y="1652552"/>
          <a:ext cx="378467" cy="378467"/>
        </a:xfrm>
        <a:prstGeom prst="rect">
          <a:avLst/>
        </a:prstGeom>
      </xdr:spPr>
    </xdr:pic>
    <xdr:clientData/>
  </xdr:twoCellAnchor>
  <xdr:twoCellAnchor>
    <xdr:from>
      <xdr:col>7</xdr:col>
      <xdr:colOff>153590</xdr:colOff>
      <xdr:row>3</xdr:row>
      <xdr:rowOff>48815</xdr:rowOff>
    </xdr:from>
    <xdr:to>
      <xdr:col>7</xdr:col>
      <xdr:colOff>383240</xdr:colOff>
      <xdr:row>3</xdr:row>
      <xdr:rowOff>153329</xdr:rowOff>
    </xdr:to>
    <xdr:sp macro="" textlink="">
      <xdr:nvSpPr>
        <xdr:cNvPr id="6" name="Triângulo isósceles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 bwMode="auto">
        <a:xfrm rot="10800000">
          <a:off x="6621065" y="563165"/>
          <a:ext cx="229650" cy="104514"/>
        </a:xfrm>
        <a:prstGeom prst="triangle">
          <a:avLst/>
        </a:prstGeom>
        <a:solidFill>
          <a:srgbClr val="953735"/>
        </a:solidFill>
        <a:ln w="9525" algn="ctr">
          <a:solidFill>
            <a:srgbClr val="953735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  <xdr:twoCellAnchor>
    <xdr:from>
      <xdr:col>6</xdr:col>
      <xdr:colOff>488235</xdr:colOff>
      <xdr:row>9</xdr:row>
      <xdr:rowOff>114169</xdr:rowOff>
    </xdr:from>
    <xdr:to>
      <xdr:col>7</xdr:col>
      <xdr:colOff>108285</xdr:colOff>
      <xdr:row>10</xdr:row>
      <xdr:rowOff>54853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 bwMode="auto">
        <a:xfrm>
          <a:off x="6346110" y="1657219"/>
          <a:ext cx="229650" cy="112134"/>
        </a:xfrm>
        <a:prstGeom prst="triangle">
          <a:avLst/>
        </a:prstGeom>
        <a:solidFill>
          <a:srgbClr val="00678E"/>
        </a:solidFill>
        <a:ln w="9525" algn="ctr">
          <a:solidFill>
            <a:srgbClr val="00678E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0.70462</cdr:x>
      <cdr:y>0.48721</cdr:y>
    </cdr:from>
    <cdr:to>
      <cdr:x>0.85373</cdr:x>
      <cdr:y>0.57018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508B11DC-4054-4972-B9CF-C8D2DD7E74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7119" y="1577845"/>
          <a:ext cx="964365" cy="268698"/>
        </a:xfrm>
        <a:prstGeom xmlns:a="http://schemas.openxmlformats.org/drawingml/2006/main" prst="rect">
          <a:avLst/>
        </a:prstGeom>
        <a:solidFill xmlns:a="http://schemas.openxmlformats.org/drawingml/2006/main">
          <a:srgbClr val="00678E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200" b="0" dirty="0">
              <a:solidFill>
                <a:schemeClr val="bg1"/>
              </a:solidFill>
              <a:latin typeface="Calibri Light (Títulos)"/>
              <a:cs typeface="Calibri" panose="020F0502020204030204" pitchFamily="34" charset="0"/>
            </a:rPr>
            <a:t>-</a:t>
          </a:r>
          <a:r>
            <a:rPr lang="pt-BR" sz="1000" b="0" dirty="0">
              <a:solidFill>
                <a:schemeClr val="bg1"/>
              </a:solidFill>
              <a:latin typeface="Aptos" panose="020B0004020202020204" pitchFamily="34" charset="0"/>
              <a:ea typeface="+mn-ea"/>
              <a:cs typeface="Calibri" panose="020F0502020204030204" pitchFamily="34" charset="0"/>
            </a:rPr>
            <a:t>0,5</a:t>
          </a:r>
          <a:r>
            <a:rPr lang="pt-BR" sz="1200" b="0" dirty="0">
              <a:solidFill>
                <a:schemeClr val="bg1"/>
              </a:solidFill>
              <a:latin typeface="Calibri Light (Títulos)"/>
              <a:cs typeface="Calibri" panose="020F0502020204030204" pitchFamily="34" charset="0"/>
            </a:rPr>
            <a:t>% a.a.</a:t>
          </a:r>
          <a:endParaRPr lang="pt-BR" sz="1200" b="0" i="0" u="none" strike="noStrike" baseline="0" dirty="0">
            <a:solidFill>
              <a:schemeClr val="bg1"/>
            </a:solidFill>
            <a:latin typeface="Calibri Light (Títulos)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0.73961</cdr:x>
      <cdr:y>0</cdr:y>
    </cdr:from>
    <cdr:to>
      <cdr:x>0.88872</cdr:x>
      <cdr:y>0.08297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7FB7B2BD-C03A-4EC1-974F-8BAC0C8F7E0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9026" y="0"/>
          <a:ext cx="963477" cy="268698"/>
        </a:xfrm>
        <a:prstGeom xmlns:a="http://schemas.openxmlformats.org/drawingml/2006/main" prst="rect">
          <a:avLst/>
        </a:prstGeom>
        <a:solidFill xmlns:a="http://schemas.openxmlformats.org/drawingml/2006/main">
          <a:srgbClr val="95373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000" b="0" dirty="0">
              <a:solidFill>
                <a:schemeClr val="bg1"/>
              </a:solidFill>
              <a:latin typeface="Aptos" panose="020B0004020202020204" pitchFamily="34" charset="0"/>
              <a:cs typeface="Calibri" panose="020F0502020204030204" pitchFamily="34" charset="0"/>
            </a:rPr>
            <a:t>+0,7% a.a.</a:t>
          </a:r>
          <a:endParaRPr lang="pt-BR" sz="1000" b="0" i="0" u="none" strike="noStrike" baseline="0" dirty="0">
            <a:solidFill>
              <a:schemeClr val="bg1"/>
            </a:solidFill>
            <a:latin typeface="Aptos" panose="020B000402020202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2</xdr:row>
      <xdr:rowOff>29911</xdr:rowOff>
    </xdr:from>
    <xdr:to>
      <xdr:col>8</xdr:col>
      <xdr:colOff>258420</xdr:colOff>
      <xdr:row>12</xdr:row>
      <xdr:rowOff>37111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487020</xdr:colOff>
      <xdr:row>2</xdr:row>
      <xdr:rowOff>17305</xdr:rowOff>
    </xdr:from>
    <xdr:to>
      <xdr:col>5</xdr:col>
      <xdr:colOff>280620</xdr:colOff>
      <xdr:row>12</xdr:row>
      <xdr:rowOff>24505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2</xdr:col>
      <xdr:colOff>410820</xdr:colOff>
      <xdr:row>12</xdr:row>
      <xdr:rowOff>7200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631800</xdr:colOff>
      <xdr:row>11</xdr:row>
      <xdr:rowOff>46576</xdr:rowOff>
    </xdr:from>
    <xdr:to>
      <xdr:col>0</xdr:col>
      <xdr:colOff>754200</xdr:colOff>
      <xdr:row>11</xdr:row>
      <xdr:rowOff>168976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/>
      </xdr:nvSpPr>
      <xdr:spPr>
        <a:xfrm>
          <a:off x="6318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12</xdr:row>
      <xdr:rowOff>97609</xdr:rowOff>
    </xdr:from>
    <xdr:to>
      <xdr:col>0</xdr:col>
      <xdr:colOff>754200</xdr:colOff>
      <xdr:row>13</xdr:row>
      <xdr:rowOff>37129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/>
      </xdr:nvSpPr>
      <xdr:spPr>
        <a:xfrm>
          <a:off x="6318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13</xdr:row>
      <xdr:rowOff>148642</xdr:rowOff>
    </xdr:from>
    <xdr:to>
      <xdr:col>0</xdr:col>
      <xdr:colOff>754200</xdr:colOff>
      <xdr:row>14</xdr:row>
      <xdr:rowOff>88162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/>
      </xdr:nvSpPr>
      <xdr:spPr>
        <a:xfrm>
          <a:off x="6318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15</xdr:row>
      <xdr:rowOff>16795</xdr:rowOff>
    </xdr:from>
    <xdr:to>
      <xdr:col>0</xdr:col>
      <xdr:colOff>754200</xdr:colOff>
      <xdr:row>15</xdr:row>
      <xdr:rowOff>139195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/>
      </xdr:nvSpPr>
      <xdr:spPr>
        <a:xfrm>
          <a:off x="6318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16</xdr:row>
      <xdr:rowOff>67826</xdr:rowOff>
    </xdr:from>
    <xdr:to>
      <xdr:col>0</xdr:col>
      <xdr:colOff>754200</xdr:colOff>
      <xdr:row>17</xdr:row>
      <xdr:rowOff>7346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/>
      </xdr:nvSpPr>
      <xdr:spPr>
        <a:xfrm>
          <a:off x="6318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715567</xdr:colOff>
      <xdr:row>10</xdr:row>
      <xdr:rowOff>158742</xdr:rowOff>
    </xdr:from>
    <xdr:to>
      <xdr:col>2</xdr:col>
      <xdr:colOff>66675</xdr:colOff>
      <xdr:row>12</xdr:row>
      <xdr:rowOff>64693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/>
      </xdr:nvSpPr>
      <xdr:spPr>
        <a:xfrm>
          <a:off x="715567" y="1873242"/>
          <a:ext cx="114180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Etanol: 17,9%</a:t>
          </a:r>
        </a:p>
      </xdr:txBody>
    </xdr:sp>
    <xdr:clientData/>
  </xdr:twoCellAnchor>
  <xdr:twoCellAnchor>
    <xdr:from>
      <xdr:col>0</xdr:col>
      <xdr:colOff>718160</xdr:colOff>
      <xdr:row>12</xdr:row>
      <xdr:rowOff>27382</xdr:rowOff>
    </xdr:from>
    <xdr:to>
      <xdr:col>1</xdr:col>
      <xdr:colOff>514580</xdr:colOff>
      <xdr:row>13</xdr:row>
      <xdr:rowOff>104783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SpPr/>
      </xdr:nvSpPr>
      <xdr:spPr>
        <a:xfrm>
          <a:off x="718160" y="2084782"/>
          <a:ext cx="97752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Diesel: 4,0%</a:t>
          </a:r>
        </a:p>
      </xdr:txBody>
    </xdr:sp>
    <xdr:clientData/>
  </xdr:twoCellAnchor>
  <xdr:twoCellAnchor>
    <xdr:from>
      <xdr:col>0</xdr:col>
      <xdr:colOff>718160</xdr:colOff>
      <xdr:row>13</xdr:row>
      <xdr:rowOff>83261</xdr:rowOff>
    </xdr:from>
    <xdr:to>
      <xdr:col>2</xdr:col>
      <xdr:colOff>67808</xdr:colOff>
      <xdr:row>14</xdr:row>
      <xdr:rowOff>160662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/>
      </xdr:nvSpPr>
      <xdr:spPr>
        <a:xfrm>
          <a:off x="718160" y="2312111"/>
          <a:ext cx="114034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Gasolina: 78%</a:t>
          </a:r>
        </a:p>
      </xdr:txBody>
    </xdr:sp>
    <xdr:clientData/>
  </xdr:twoCellAnchor>
  <xdr:twoCellAnchor>
    <xdr:from>
      <xdr:col>0</xdr:col>
      <xdr:colOff>718160</xdr:colOff>
      <xdr:row>16</xdr:row>
      <xdr:rowOff>1982</xdr:rowOff>
    </xdr:from>
    <xdr:to>
      <xdr:col>1</xdr:col>
      <xdr:colOff>514580</xdr:colOff>
      <xdr:row>17</xdr:row>
      <xdr:rowOff>79383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SpPr/>
      </xdr:nvSpPr>
      <xdr:spPr>
        <a:xfrm>
          <a:off x="718160" y="2745182"/>
          <a:ext cx="97752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FlexFuel: 0%</a:t>
          </a:r>
        </a:p>
      </xdr:txBody>
    </xdr:sp>
    <xdr:clientData/>
  </xdr:twoCellAnchor>
  <xdr:twoCellAnchor>
    <xdr:from>
      <xdr:col>0</xdr:col>
      <xdr:colOff>718160</xdr:colOff>
      <xdr:row>14</xdr:row>
      <xdr:rowOff>123266</xdr:rowOff>
    </xdr:from>
    <xdr:to>
      <xdr:col>3</xdr:col>
      <xdr:colOff>282420</xdr:colOff>
      <xdr:row>16</xdr:row>
      <xdr:rowOff>29217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/>
      </xdr:nvSpPr>
      <xdr:spPr>
        <a:xfrm>
          <a:off x="718160" y="2523566"/>
          <a:ext cx="196456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Hib. e Elétricos: 0%</a:t>
          </a:r>
        </a:p>
      </xdr:txBody>
    </xdr:sp>
    <xdr:clientData/>
  </xdr:twoCellAnchor>
  <xdr:twoCellAnchor>
    <xdr:from>
      <xdr:col>2</xdr:col>
      <xdr:colOff>563220</xdr:colOff>
      <xdr:row>11</xdr:row>
      <xdr:rowOff>46576</xdr:rowOff>
    </xdr:from>
    <xdr:to>
      <xdr:col>3</xdr:col>
      <xdr:colOff>76020</xdr:colOff>
      <xdr:row>11</xdr:row>
      <xdr:rowOff>168976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/>
      </xdr:nvSpPr>
      <xdr:spPr>
        <a:xfrm>
          <a:off x="23844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12</xdr:row>
      <xdr:rowOff>97609</xdr:rowOff>
    </xdr:from>
    <xdr:to>
      <xdr:col>3</xdr:col>
      <xdr:colOff>76020</xdr:colOff>
      <xdr:row>13</xdr:row>
      <xdr:rowOff>37129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/>
      </xdr:nvSpPr>
      <xdr:spPr>
        <a:xfrm>
          <a:off x="23844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13</xdr:row>
      <xdr:rowOff>148642</xdr:rowOff>
    </xdr:from>
    <xdr:to>
      <xdr:col>3</xdr:col>
      <xdr:colOff>76020</xdr:colOff>
      <xdr:row>14</xdr:row>
      <xdr:rowOff>88162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SpPr/>
      </xdr:nvSpPr>
      <xdr:spPr>
        <a:xfrm>
          <a:off x="23844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15</xdr:row>
      <xdr:rowOff>16795</xdr:rowOff>
    </xdr:from>
    <xdr:to>
      <xdr:col>3</xdr:col>
      <xdr:colOff>76020</xdr:colOff>
      <xdr:row>15</xdr:row>
      <xdr:rowOff>139195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/>
      </xdr:nvSpPr>
      <xdr:spPr>
        <a:xfrm>
          <a:off x="23844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16</xdr:row>
      <xdr:rowOff>67826</xdr:rowOff>
    </xdr:from>
    <xdr:to>
      <xdr:col>3</xdr:col>
      <xdr:colOff>76020</xdr:colOff>
      <xdr:row>17</xdr:row>
      <xdr:rowOff>7346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/>
      </xdr:nvSpPr>
      <xdr:spPr>
        <a:xfrm>
          <a:off x="23844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3</xdr:col>
      <xdr:colOff>37387</xdr:colOff>
      <xdr:row>10</xdr:row>
      <xdr:rowOff>158742</xdr:rowOff>
    </xdr:from>
    <xdr:to>
      <xdr:col>4</xdr:col>
      <xdr:colOff>435787</xdr:colOff>
      <xdr:row>12</xdr:row>
      <xdr:rowOff>64693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/>
      </xdr:nvSpPr>
      <xdr:spPr>
        <a:xfrm>
          <a:off x="2437687" y="1873242"/>
          <a:ext cx="100800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Etanol: 4,7%</a:t>
          </a:r>
        </a:p>
      </xdr:txBody>
    </xdr:sp>
    <xdr:clientData/>
  </xdr:twoCellAnchor>
  <xdr:twoCellAnchor>
    <xdr:from>
      <xdr:col>3</xdr:col>
      <xdr:colOff>39980</xdr:colOff>
      <xdr:row>12</xdr:row>
      <xdr:rowOff>27381</xdr:rowOff>
    </xdr:from>
    <xdr:to>
      <xdr:col>4</xdr:col>
      <xdr:colOff>438380</xdr:colOff>
      <xdr:row>13</xdr:row>
      <xdr:rowOff>104782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SpPr/>
      </xdr:nvSpPr>
      <xdr:spPr>
        <a:xfrm>
          <a:off x="2440280" y="2084781"/>
          <a:ext cx="100800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Diesel: 4,4%</a:t>
          </a:r>
        </a:p>
      </xdr:txBody>
    </xdr:sp>
    <xdr:clientData/>
  </xdr:twoCellAnchor>
  <xdr:twoCellAnchor>
    <xdr:from>
      <xdr:col>3</xdr:col>
      <xdr:colOff>39980</xdr:colOff>
      <xdr:row>13</xdr:row>
      <xdr:rowOff>83261</xdr:rowOff>
    </xdr:from>
    <xdr:to>
      <xdr:col>4</xdr:col>
      <xdr:colOff>601208</xdr:colOff>
      <xdr:row>14</xdr:row>
      <xdr:rowOff>160662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SpPr/>
      </xdr:nvSpPr>
      <xdr:spPr>
        <a:xfrm>
          <a:off x="2440280" y="2312111"/>
          <a:ext cx="117082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Gasolina: 48%</a:t>
          </a:r>
        </a:p>
      </xdr:txBody>
    </xdr:sp>
    <xdr:clientData/>
  </xdr:twoCellAnchor>
  <xdr:twoCellAnchor>
    <xdr:from>
      <xdr:col>3</xdr:col>
      <xdr:colOff>39980</xdr:colOff>
      <xdr:row>16</xdr:row>
      <xdr:rowOff>1981</xdr:rowOff>
    </xdr:from>
    <xdr:to>
      <xdr:col>4</xdr:col>
      <xdr:colOff>438380</xdr:colOff>
      <xdr:row>17</xdr:row>
      <xdr:rowOff>79382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SpPr/>
      </xdr:nvSpPr>
      <xdr:spPr>
        <a:xfrm>
          <a:off x="2440280" y="2745181"/>
          <a:ext cx="100800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FlexFuel: 43%</a:t>
          </a:r>
        </a:p>
      </xdr:txBody>
    </xdr:sp>
    <xdr:clientData/>
  </xdr:twoCellAnchor>
  <xdr:twoCellAnchor>
    <xdr:from>
      <xdr:col>3</xdr:col>
      <xdr:colOff>39980</xdr:colOff>
      <xdr:row>14</xdr:row>
      <xdr:rowOff>123266</xdr:rowOff>
    </xdr:from>
    <xdr:to>
      <xdr:col>5</xdr:col>
      <xdr:colOff>609420</xdr:colOff>
      <xdr:row>16</xdr:row>
      <xdr:rowOff>29217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SpPr/>
      </xdr:nvSpPr>
      <xdr:spPr>
        <a:xfrm>
          <a:off x="2440280" y="2523566"/>
          <a:ext cx="178864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Hib. e Elétricos: 0%</a:t>
          </a:r>
        </a:p>
      </xdr:txBody>
    </xdr:sp>
    <xdr:clientData/>
  </xdr:twoCellAnchor>
  <xdr:twoCellAnchor>
    <xdr:from>
      <xdr:col>5</xdr:col>
      <xdr:colOff>487020</xdr:colOff>
      <xdr:row>11</xdr:row>
      <xdr:rowOff>46576</xdr:rowOff>
    </xdr:from>
    <xdr:to>
      <xdr:col>5</xdr:col>
      <xdr:colOff>609420</xdr:colOff>
      <xdr:row>11</xdr:row>
      <xdr:rowOff>168976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SpPr/>
      </xdr:nvSpPr>
      <xdr:spPr>
        <a:xfrm>
          <a:off x="41370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12</xdr:row>
      <xdr:rowOff>97609</xdr:rowOff>
    </xdr:from>
    <xdr:to>
      <xdr:col>5</xdr:col>
      <xdr:colOff>609420</xdr:colOff>
      <xdr:row>13</xdr:row>
      <xdr:rowOff>37129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SpPr/>
      </xdr:nvSpPr>
      <xdr:spPr>
        <a:xfrm>
          <a:off x="41370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13</xdr:row>
      <xdr:rowOff>148642</xdr:rowOff>
    </xdr:from>
    <xdr:to>
      <xdr:col>5</xdr:col>
      <xdr:colOff>609420</xdr:colOff>
      <xdr:row>14</xdr:row>
      <xdr:rowOff>88162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SpPr/>
      </xdr:nvSpPr>
      <xdr:spPr>
        <a:xfrm>
          <a:off x="41370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15</xdr:row>
      <xdr:rowOff>16795</xdr:rowOff>
    </xdr:from>
    <xdr:to>
      <xdr:col>5</xdr:col>
      <xdr:colOff>609420</xdr:colOff>
      <xdr:row>15</xdr:row>
      <xdr:rowOff>139195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800-00001C000000}"/>
            </a:ext>
          </a:extLst>
        </xdr:cNvPr>
        <xdr:cNvSpPr/>
      </xdr:nvSpPr>
      <xdr:spPr>
        <a:xfrm>
          <a:off x="41370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16</xdr:row>
      <xdr:rowOff>67826</xdr:rowOff>
    </xdr:from>
    <xdr:to>
      <xdr:col>5</xdr:col>
      <xdr:colOff>609420</xdr:colOff>
      <xdr:row>17</xdr:row>
      <xdr:rowOff>7346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800-00001D000000}"/>
            </a:ext>
          </a:extLst>
        </xdr:cNvPr>
        <xdr:cNvSpPr/>
      </xdr:nvSpPr>
      <xdr:spPr>
        <a:xfrm>
          <a:off x="41370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570787</xdr:colOff>
      <xdr:row>10</xdr:row>
      <xdr:rowOff>158742</xdr:rowOff>
    </xdr:from>
    <xdr:to>
      <xdr:col>7</xdr:col>
      <xdr:colOff>359587</xdr:colOff>
      <xdr:row>12</xdr:row>
      <xdr:rowOff>64693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2800-00001E000000}"/>
            </a:ext>
          </a:extLst>
        </xdr:cNvPr>
        <xdr:cNvSpPr/>
      </xdr:nvSpPr>
      <xdr:spPr>
        <a:xfrm>
          <a:off x="4190287" y="1873242"/>
          <a:ext cx="100800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Etanol: 0,9%</a:t>
          </a:r>
        </a:p>
      </xdr:txBody>
    </xdr:sp>
    <xdr:clientData/>
  </xdr:twoCellAnchor>
  <xdr:twoCellAnchor>
    <xdr:from>
      <xdr:col>5</xdr:col>
      <xdr:colOff>573380</xdr:colOff>
      <xdr:row>12</xdr:row>
      <xdr:rowOff>27381</xdr:rowOff>
    </xdr:from>
    <xdr:to>
      <xdr:col>7</xdr:col>
      <xdr:colOff>362180</xdr:colOff>
      <xdr:row>13</xdr:row>
      <xdr:rowOff>104782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800-00001F000000}"/>
            </a:ext>
          </a:extLst>
        </xdr:cNvPr>
        <xdr:cNvSpPr/>
      </xdr:nvSpPr>
      <xdr:spPr>
        <a:xfrm>
          <a:off x="4192880" y="2084781"/>
          <a:ext cx="100800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Diesel: 5,0%</a:t>
          </a:r>
        </a:p>
      </xdr:txBody>
    </xdr:sp>
    <xdr:clientData/>
  </xdr:twoCellAnchor>
  <xdr:twoCellAnchor>
    <xdr:from>
      <xdr:col>5</xdr:col>
      <xdr:colOff>573380</xdr:colOff>
      <xdr:row>13</xdr:row>
      <xdr:rowOff>83261</xdr:rowOff>
    </xdr:from>
    <xdr:to>
      <xdr:col>7</xdr:col>
      <xdr:colOff>525008</xdr:colOff>
      <xdr:row>14</xdr:row>
      <xdr:rowOff>160662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800-000020000000}"/>
            </a:ext>
          </a:extLst>
        </xdr:cNvPr>
        <xdr:cNvSpPr/>
      </xdr:nvSpPr>
      <xdr:spPr>
        <a:xfrm>
          <a:off x="4192880" y="2312111"/>
          <a:ext cx="117082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Gasolina: 16%</a:t>
          </a:r>
        </a:p>
      </xdr:txBody>
    </xdr:sp>
    <xdr:clientData/>
  </xdr:twoCellAnchor>
  <xdr:twoCellAnchor>
    <xdr:from>
      <xdr:col>5</xdr:col>
      <xdr:colOff>573379</xdr:colOff>
      <xdr:row>16</xdr:row>
      <xdr:rowOff>1981</xdr:rowOff>
    </xdr:from>
    <xdr:to>
      <xdr:col>8</xdr:col>
      <xdr:colOff>179160</xdr:colOff>
      <xdr:row>17</xdr:row>
      <xdr:rowOff>79382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800-000021000000}"/>
            </a:ext>
          </a:extLst>
        </xdr:cNvPr>
        <xdr:cNvSpPr/>
      </xdr:nvSpPr>
      <xdr:spPr>
        <a:xfrm>
          <a:off x="4192879" y="2745181"/>
          <a:ext cx="1434581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FlexFuel: 78%</a:t>
          </a:r>
        </a:p>
      </xdr:txBody>
    </xdr:sp>
    <xdr:clientData/>
  </xdr:twoCellAnchor>
  <xdr:twoCellAnchor>
    <xdr:from>
      <xdr:col>5</xdr:col>
      <xdr:colOff>575260</xdr:colOff>
      <xdr:row>14</xdr:row>
      <xdr:rowOff>123266</xdr:rowOff>
    </xdr:from>
    <xdr:to>
      <xdr:col>9</xdr:col>
      <xdr:colOff>148540</xdr:colOff>
      <xdr:row>16</xdr:row>
      <xdr:rowOff>29217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800-000022000000}"/>
            </a:ext>
          </a:extLst>
        </xdr:cNvPr>
        <xdr:cNvSpPr/>
      </xdr:nvSpPr>
      <xdr:spPr>
        <a:xfrm>
          <a:off x="4194760" y="2523566"/>
          <a:ext cx="2011680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00" b="0" kern="1200">
              <a:solidFill>
                <a:schemeClr val="tx1">
                  <a:lumMod val="85000"/>
                  <a:lumOff val="15000"/>
                </a:schemeClr>
              </a:solidFill>
              <a:latin typeface="Aptos" panose="020B0004020202020204" pitchFamily="34" charset="0"/>
              <a:ea typeface="+mn-ea"/>
              <a:cs typeface="+mn-cs"/>
            </a:rPr>
            <a:t>Hib. e Elétricos: 0,23%</a:t>
          </a:r>
        </a:p>
      </xdr:txBody>
    </xdr:sp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0.29438</cdr:x>
      <cdr:y>0.42983</cdr:y>
    </cdr:from>
    <cdr:to>
      <cdr:x>0.74599</cdr:x>
      <cdr:y>0.70948</cdr:y>
    </cdr:to>
    <cdr:sp macro="" textlink="Fig.52!$F$2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7057" y="789168"/>
          <a:ext cx="1008000" cy="513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fld id="{A5BE6D33-F058-4F95-A5E9-309617AB36E6}" type="TxLink"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+mn-ea"/>
              <a:cs typeface="+mn-cs"/>
            </a:rPr>
            <a:pPr marL="0" indent="0" algn="ctr"/>
            <a:t>2024</a:t>
          </a:fld>
          <a:endParaRPr lang="en-US" sz="1200" b="0" dirty="0">
            <a:solidFill>
              <a:schemeClr val="tx1">
                <a:lumMod val="85000"/>
                <a:lumOff val="15000"/>
              </a:schemeClr>
            </a:solidFill>
            <a:latin typeface="Calibri Light (Títulos)"/>
            <a:ea typeface="+mn-ea"/>
            <a:cs typeface="+mn-cs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0.29269</cdr:x>
      <cdr:y>0.41994</cdr:y>
    </cdr:from>
    <cdr:to>
      <cdr:x>0.74551</cdr:x>
      <cdr:y>0.74811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3278" y="771008"/>
          <a:ext cx="1010701" cy="60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  <a:ea typeface="+mn-ea"/>
              <a:cs typeface="+mn-cs"/>
            </a:rPr>
            <a:t>2015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0.37168</cdr:x>
      <cdr:y>0.42936</cdr:y>
    </cdr:from>
    <cdr:to>
      <cdr:x>0.6828</cdr:x>
      <cdr:y>0.55629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29580" y="788313"/>
          <a:ext cx="694422" cy="233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"/>
            </a:rPr>
            <a:t>2000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168275</xdr:rowOff>
    </xdr:from>
    <xdr:to>
      <xdr:col>5</xdr:col>
      <xdr:colOff>372755</xdr:colOff>
      <xdr:row>18</xdr:row>
      <xdr:rowOff>38100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417757</xdr:colOff>
      <xdr:row>13</xdr:row>
      <xdr:rowOff>3957</xdr:rowOff>
    </xdr:from>
    <xdr:to>
      <xdr:col>5</xdr:col>
      <xdr:colOff>540157</xdr:colOff>
      <xdr:row>13</xdr:row>
      <xdr:rowOff>126357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/>
      </xdr:nvSpPr>
      <xdr:spPr>
        <a:xfrm>
          <a:off x="5280520" y="2219773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417757</xdr:colOff>
      <xdr:row>14</xdr:row>
      <xdr:rowOff>54990</xdr:rowOff>
    </xdr:from>
    <xdr:to>
      <xdr:col>5</xdr:col>
      <xdr:colOff>540157</xdr:colOff>
      <xdr:row>14</xdr:row>
      <xdr:rowOff>164957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/>
      </xdr:nvSpPr>
      <xdr:spPr>
        <a:xfrm>
          <a:off x="5280520" y="2441253"/>
          <a:ext cx="122400" cy="109967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417757</xdr:colOff>
      <xdr:row>15</xdr:row>
      <xdr:rowOff>106022</xdr:rowOff>
    </xdr:from>
    <xdr:to>
      <xdr:col>5</xdr:col>
      <xdr:colOff>540157</xdr:colOff>
      <xdr:row>16</xdr:row>
      <xdr:rowOff>45543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/>
      </xdr:nvSpPr>
      <xdr:spPr>
        <a:xfrm>
          <a:off x="5280520" y="2662733"/>
          <a:ext cx="122400" cy="109968"/>
        </a:xfrm>
        <a:prstGeom prst="ellipse">
          <a:avLst/>
        </a:prstGeom>
        <a:solidFill>
          <a:srgbClr val="95373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417757</xdr:colOff>
      <xdr:row>16</xdr:row>
      <xdr:rowOff>144621</xdr:rowOff>
    </xdr:from>
    <xdr:to>
      <xdr:col>5</xdr:col>
      <xdr:colOff>540157</xdr:colOff>
      <xdr:row>17</xdr:row>
      <xdr:rowOff>96574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/>
      </xdr:nvSpPr>
      <xdr:spPr>
        <a:xfrm>
          <a:off x="5280520" y="2871779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341557</xdr:colOff>
      <xdr:row>10</xdr:row>
      <xdr:rowOff>149946</xdr:rowOff>
    </xdr:from>
    <xdr:to>
      <xdr:col>8</xdr:col>
      <xdr:colOff>596566</xdr:colOff>
      <xdr:row>12</xdr:row>
      <xdr:rowOff>56900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/>
      </xdr:nvSpPr>
      <xdr:spPr>
        <a:xfrm>
          <a:off x="5204320" y="1854420"/>
          <a:ext cx="2566075" cy="24784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Taxas anuais de crescimento</a:t>
          </a:r>
        </a:p>
      </xdr:txBody>
    </xdr:sp>
    <xdr:clientData/>
  </xdr:twoCellAnchor>
  <xdr:twoCellAnchor>
    <xdr:from>
      <xdr:col>5</xdr:col>
      <xdr:colOff>504861</xdr:colOff>
      <xdr:row>12</xdr:row>
      <xdr:rowOff>118580</xdr:rowOff>
    </xdr:from>
    <xdr:to>
      <xdr:col>14</xdr:col>
      <xdr:colOff>6981</xdr:colOff>
      <xdr:row>14</xdr:row>
      <xdr:rowOff>24531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/>
      </xdr:nvSpPr>
      <xdr:spPr>
        <a:xfrm>
          <a:off x="5367624" y="2163948"/>
          <a:ext cx="5482818" cy="24684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Etanol Hidratado: 6,3% a.a.</a:t>
          </a:r>
        </a:p>
      </xdr:txBody>
    </xdr:sp>
    <xdr:clientData/>
  </xdr:twoCellAnchor>
  <xdr:twoCellAnchor>
    <xdr:from>
      <xdr:col>5</xdr:col>
      <xdr:colOff>504116</xdr:colOff>
      <xdr:row>13</xdr:row>
      <xdr:rowOff>160595</xdr:rowOff>
    </xdr:from>
    <xdr:to>
      <xdr:col>14</xdr:col>
      <xdr:colOff>6236</xdr:colOff>
      <xdr:row>15</xdr:row>
      <xdr:rowOff>67548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/>
      </xdr:nvSpPr>
      <xdr:spPr>
        <a:xfrm>
          <a:off x="5366879" y="2376411"/>
          <a:ext cx="5482818" cy="24784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Etanol Anidro: 3,3% a.a.</a:t>
          </a:r>
        </a:p>
      </xdr:txBody>
    </xdr:sp>
    <xdr:clientData/>
  </xdr:twoCellAnchor>
  <xdr:twoCellAnchor>
    <xdr:from>
      <xdr:col>5</xdr:col>
      <xdr:colOff>504251</xdr:colOff>
      <xdr:row>15</xdr:row>
      <xdr:rowOff>45404</xdr:rowOff>
    </xdr:from>
    <xdr:to>
      <xdr:col>14</xdr:col>
      <xdr:colOff>6371</xdr:colOff>
      <xdr:row>16</xdr:row>
      <xdr:rowOff>122806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900-00000A000000}"/>
            </a:ext>
          </a:extLst>
        </xdr:cNvPr>
        <xdr:cNvSpPr/>
      </xdr:nvSpPr>
      <xdr:spPr>
        <a:xfrm>
          <a:off x="5367014" y="2602115"/>
          <a:ext cx="5482818" cy="247849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Gasolina A: 1,7% a.a.</a:t>
          </a:r>
        </a:p>
      </xdr:txBody>
    </xdr:sp>
    <xdr:clientData/>
  </xdr:twoCellAnchor>
  <xdr:twoCellAnchor>
    <xdr:from>
      <xdr:col>5</xdr:col>
      <xdr:colOff>507588</xdr:colOff>
      <xdr:row>16</xdr:row>
      <xdr:rowOff>93180</xdr:rowOff>
    </xdr:from>
    <xdr:to>
      <xdr:col>14</xdr:col>
      <xdr:colOff>9708</xdr:colOff>
      <xdr:row>17</xdr:row>
      <xdr:rowOff>135354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SpPr/>
      </xdr:nvSpPr>
      <xdr:spPr>
        <a:xfrm>
          <a:off x="5370351" y="2820338"/>
          <a:ext cx="5482818" cy="21262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Gás Natural Veicular (GNV): 7,1% a.a.</a:t>
          </a:r>
        </a:p>
      </xdr:txBody>
    </xdr:sp>
    <xdr:clientData/>
  </xdr:twoCellAnchor>
  <xdr:twoCellAnchor>
    <xdr:from>
      <xdr:col>6</xdr:col>
      <xdr:colOff>432796</xdr:colOff>
      <xdr:row>2</xdr:row>
      <xdr:rowOff>0</xdr:rowOff>
    </xdr:from>
    <xdr:to>
      <xdr:col>9</xdr:col>
      <xdr:colOff>424516</xdr:colOff>
      <xdr:row>12</xdr:row>
      <xdr:rowOff>7200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2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558987</xdr:colOff>
      <xdr:row>2</xdr:row>
      <xdr:rowOff>24950</xdr:rowOff>
    </xdr:from>
    <xdr:to>
      <xdr:col>13</xdr:col>
      <xdr:colOff>352587</xdr:colOff>
      <xdr:row>12</xdr:row>
      <xdr:rowOff>32150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2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66674</xdr:colOff>
      <xdr:row>10</xdr:row>
      <xdr:rowOff>61380</xdr:rowOff>
    </xdr:from>
    <xdr:to>
      <xdr:col>12</xdr:col>
      <xdr:colOff>462615</xdr:colOff>
      <xdr:row>20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29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13856</xdr:colOff>
      <xdr:row>4</xdr:row>
      <xdr:rowOff>173125</xdr:rowOff>
    </xdr:from>
    <xdr:to>
      <xdr:col>9</xdr:col>
      <xdr:colOff>136256</xdr:colOff>
      <xdr:row>5</xdr:row>
      <xdr:rowOff>112645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900-000013000000}"/>
            </a:ext>
          </a:extLst>
        </xdr:cNvPr>
        <xdr:cNvSpPr/>
      </xdr:nvSpPr>
      <xdr:spPr>
        <a:xfrm>
          <a:off x="7793876" y="919885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5</xdr:row>
      <xdr:rowOff>178205</xdr:rowOff>
    </xdr:from>
    <xdr:to>
      <xdr:col>9</xdr:col>
      <xdr:colOff>136256</xdr:colOff>
      <xdr:row>6</xdr:row>
      <xdr:rowOff>117725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2900-000014000000}"/>
            </a:ext>
          </a:extLst>
        </xdr:cNvPr>
        <xdr:cNvSpPr/>
      </xdr:nvSpPr>
      <xdr:spPr>
        <a:xfrm>
          <a:off x="7793876" y="1107845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6</xdr:row>
      <xdr:rowOff>172636</xdr:rowOff>
    </xdr:from>
    <xdr:to>
      <xdr:col>9</xdr:col>
      <xdr:colOff>136256</xdr:colOff>
      <xdr:row>7</xdr:row>
      <xdr:rowOff>112156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2900-000015000000}"/>
            </a:ext>
          </a:extLst>
        </xdr:cNvPr>
        <xdr:cNvSpPr/>
      </xdr:nvSpPr>
      <xdr:spPr>
        <a:xfrm>
          <a:off x="7793876" y="1285156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7</xdr:row>
      <xdr:rowOff>177236</xdr:rowOff>
    </xdr:from>
    <xdr:to>
      <xdr:col>9</xdr:col>
      <xdr:colOff>136256</xdr:colOff>
      <xdr:row>8</xdr:row>
      <xdr:rowOff>116756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2900-000016000000}"/>
            </a:ext>
          </a:extLst>
        </xdr:cNvPr>
        <xdr:cNvSpPr/>
      </xdr:nvSpPr>
      <xdr:spPr>
        <a:xfrm>
          <a:off x="7793876" y="1472636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108946</xdr:colOff>
      <xdr:row>4</xdr:row>
      <xdr:rowOff>84936</xdr:rowOff>
    </xdr:from>
    <xdr:to>
      <xdr:col>10</xdr:col>
      <xdr:colOff>114300</xdr:colOff>
      <xdr:row>5</xdr:row>
      <xdr:rowOff>162337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900-000017000000}"/>
            </a:ext>
          </a:extLst>
        </xdr:cNvPr>
        <xdr:cNvSpPr/>
      </xdr:nvSpPr>
      <xdr:spPr>
        <a:xfrm>
          <a:off x="7890871" y="770736"/>
          <a:ext cx="614954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14,3%</a:t>
          </a:r>
        </a:p>
      </xdr:txBody>
    </xdr:sp>
    <xdr:clientData/>
  </xdr:twoCellAnchor>
  <xdr:twoCellAnchor>
    <xdr:from>
      <xdr:col>9</xdr:col>
      <xdr:colOff>108946</xdr:colOff>
      <xdr:row>6</xdr:row>
      <xdr:rowOff>84447</xdr:rowOff>
    </xdr:from>
    <xdr:to>
      <xdr:col>10</xdr:col>
      <xdr:colOff>104835</xdr:colOff>
      <xdr:row>7</xdr:row>
      <xdr:rowOff>161848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900-000018000000}"/>
            </a:ext>
          </a:extLst>
        </xdr:cNvPr>
        <xdr:cNvSpPr/>
      </xdr:nvSpPr>
      <xdr:spPr>
        <a:xfrm>
          <a:off x="7890871" y="1113147"/>
          <a:ext cx="605489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68,5%</a:t>
          </a:r>
        </a:p>
      </xdr:txBody>
    </xdr:sp>
    <xdr:clientData/>
  </xdr:twoCellAnchor>
  <xdr:twoCellAnchor>
    <xdr:from>
      <xdr:col>9</xdr:col>
      <xdr:colOff>108946</xdr:colOff>
      <xdr:row>5</xdr:row>
      <xdr:rowOff>85020</xdr:rowOff>
    </xdr:from>
    <xdr:to>
      <xdr:col>10</xdr:col>
      <xdr:colOff>47584</xdr:colOff>
      <xdr:row>6</xdr:row>
      <xdr:rowOff>162421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2900-000019000000}"/>
            </a:ext>
          </a:extLst>
        </xdr:cNvPr>
        <xdr:cNvSpPr/>
      </xdr:nvSpPr>
      <xdr:spPr>
        <a:xfrm>
          <a:off x="7890871" y="942270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9</xdr:col>
      <xdr:colOff>108946</xdr:colOff>
      <xdr:row>7</xdr:row>
      <xdr:rowOff>93910</xdr:rowOff>
    </xdr:from>
    <xdr:to>
      <xdr:col>10</xdr:col>
      <xdr:colOff>47584</xdr:colOff>
      <xdr:row>8</xdr:row>
      <xdr:rowOff>171311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2900-00001A000000}"/>
            </a:ext>
          </a:extLst>
        </xdr:cNvPr>
        <xdr:cNvSpPr/>
      </xdr:nvSpPr>
      <xdr:spPr>
        <a:xfrm>
          <a:off x="7890871" y="1294060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1,4%</a:t>
          </a:r>
        </a:p>
      </xdr:txBody>
    </xdr:sp>
    <xdr:clientData/>
  </xdr:twoCellAnchor>
  <xdr:twoCellAnchor>
    <xdr:from>
      <xdr:col>12</xdr:col>
      <xdr:colOff>558987</xdr:colOff>
      <xdr:row>4</xdr:row>
      <xdr:rowOff>172636</xdr:rowOff>
    </xdr:from>
    <xdr:to>
      <xdr:col>13</xdr:col>
      <xdr:colOff>71787</xdr:colOff>
      <xdr:row>5</xdr:row>
      <xdr:rowOff>112156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900-00001B000000}"/>
            </a:ext>
          </a:extLst>
        </xdr:cNvPr>
        <xdr:cNvSpPr/>
      </xdr:nvSpPr>
      <xdr:spPr>
        <a:xfrm>
          <a:off x="10167807" y="91939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5</xdr:row>
      <xdr:rowOff>177716</xdr:rowOff>
    </xdr:from>
    <xdr:to>
      <xdr:col>13</xdr:col>
      <xdr:colOff>71787</xdr:colOff>
      <xdr:row>6</xdr:row>
      <xdr:rowOff>117236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900-00001C000000}"/>
            </a:ext>
          </a:extLst>
        </xdr:cNvPr>
        <xdr:cNvSpPr/>
      </xdr:nvSpPr>
      <xdr:spPr>
        <a:xfrm>
          <a:off x="10167807" y="110735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6</xdr:row>
      <xdr:rowOff>172147</xdr:rowOff>
    </xdr:from>
    <xdr:to>
      <xdr:col>13</xdr:col>
      <xdr:colOff>71787</xdr:colOff>
      <xdr:row>7</xdr:row>
      <xdr:rowOff>111667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900-00001D000000}"/>
            </a:ext>
          </a:extLst>
        </xdr:cNvPr>
        <xdr:cNvSpPr/>
      </xdr:nvSpPr>
      <xdr:spPr>
        <a:xfrm>
          <a:off x="10167807" y="128466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7</xdr:row>
      <xdr:rowOff>176747</xdr:rowOff>
    </xdr:from>
    <xdr:to>
      <xdr:col>13</xdr:col>
      <xdr:colOff>71787</xdr:colOff>
      <xdr:row>8</xdr:row>
      <xdr:rowOff>116267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2900-00001E000000}"/>
            </a:ext>
          </a:extLst>
        </xdr:cNvPr>
        <xdr:cNvSpPr/>
      </xdr:nvSpPr>
      <xdr:spPr>
        <a:xfrm>
          <a:off x="10167807" y="147214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4</xdr:row>
      <xdr:rowOff>84447</xdr:rowOff>
    </xdr:from>
    <xdr:to>
      <xdr:col>14</xdr:col>
      <xdr:colOff>383</xdr:colOff>
      <xdr:row>5</xdr:row>
      <xdr:rowOff>161848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900-00001F000000}"/>
            </a:ext>
          </a:extLst>
        </xdr:cNvPr>
        <xdr:cNvSpPr/>
      </xdr:nvSpPr>
      <xdr:spPr>
        <a:xfrm>
          <a:off x="10264802" y="770247"/>
          <a:ext cx="565506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26,3%</a:t>
          </a:r>
        </a:p>
      </xdr:txBody>
    </xdr:sp>
    <xdr:clientData/>
  </xdr:twoCellAnchor>
  <xdr:twoCellAnchor>
    <xdr:from>
      <xdr:col>13</xdr:col>
      <xdr:colOff>44477</xdr:colOff>
      <xdr:row>6</xdr:row>
      <xdr:rowOff>83958</xdr:rowOff>
    </xdr:from>
    <xdr:to>
      <xdr:col>14</xdr:col>
      <xdr:colOff>40366</xdr:colOff>
      <xdr:row>7</xdr:row>
      <xdr:rowOff>161359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900-000020000000}"/>
            </a:ext>
          </a:extLst>
        </xdr:cNvPr>
        <xdr:cNvSpPr/>
      </xdr:nvSpPr>
      <xdr:spPr>
        <a:xfrm>
          <a:off x="10264802" y="1112658"/>
          <a:ext cx="605489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55,9%</a:t>
          </a:r>
        </a:p>
      </xdr:txBody>
    </xdr:sp>
    <xdr:clientData/>
  </xdr:twoCellAnchor>
  <xdr:twoCellAnchor>
    <xdr:from>
      <xdr:col>13</xdr:col>
      <xdr:colOff>44477</xdr:colOff>
      <xdr:row>5</xdr:row>
      <xdr:rowOff>84531</xdr:rowOff>
    </xdr:from>
    <xdr:to>
      <xdr:col>13</xdr:col>
      <xdr:colOff>592715</xdr:colOff>
      <xdr:row>6</xdr:row>
      <xdr:rowOff>161932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900-000021000000}"/>
            </a:ext>
          </a:extLst>
        </xdr:cNvPr>
        <xdr:cNvSpPr/>
      </xdr:nvSpPr>
      <xdr:spPr>
        <a:xfrm>
          <a:off x="10264802" y="941781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12,1%</a:t>
          </a:r>
        </a:p>
      </xdr:txBody>
    </xdr:sp>
    <xdr:clientData/>
  </xdr:twoCellAnchor>
  <xdr:twoCellAnchor>
    <xdr:from>
      <xdr:col>13</xdr:col>
      <xdr:colOff>44477</xdr:colOff>
      <xdr:row>7</xdr:row>
      <xdr:rowOff>93421</xdr:rowOff>
    </xdr:from>
    <xdr:to>
      <xdr:col>13</xdr:col>
      <xdr:colOff>592715</xdr:colOff>
      <xdr:row>8</xdr:row>
      <xdr:rowOff>170822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900-000022000000}"/>
            </a:ext>
          </a:extLst>
        </xdr:cNvPr>
        <xdr:cNvSpPr/>
      </xdr:nvSpPr>
      <xdr:spPr>
        <a:xfrm>
          <a:off x="10264802" y="1293571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5,6%</a:t>
          </a:r>
        </a:p>
      </xdr:txBody>
    </xdr:sp>
    <xdr:clientData/>
  </xdr:twoCellAnchor>
  <xdr:twoCellAnchor>
    <xdr:from>
      <xdr:col>12</xdr:col>
      <xdr:colOff>558987</xdr:colOff>
      <xdr:row>13</xdr:row>
      <xdr:rowOff>64286</xdr:rowOff>
    </xdr:from>
    <xdr:to>
      <xdr:col>13</xdr:col>
      <xdr:colOff>71787</xdr:colOff>
      <xdr:row>14</xdr:row>
      <xdr:rowOff>3806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2900-000023000000}"/>
            </a:ext>
          </a:extLst>
        </xdr:cNvPr>
        <xdr:cNvSpPr/>
      </xdr:nvSpPr>
      <xdr:spPr>
        <a:xfrm>
          <a:off x="10167807" y="263984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14</xdr:row>
      <xdr:rowOff>69366</xdr:rowOff>
    </xdr:from>
    <xdr:to>
      <xdr:col>13</xdr:col>
      <xdr:colOff>71787</xdr:colOff>
      <xdr:row>15</xdr:row>
      <xdr:rowOff>8886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2900-000024000000}"/>
            </a:ext>
          </a:extLst>
        </xdr:cNvPr>
        <xdr:cNvSpPr/>
      </xdr:nvSpPr>
      <xdr:spPr>
        <a:xfrm>
          <a:off x="10167807" y="28278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15</xdr:row>
      <xdr:rowOff>63797</xdr:rowOff>
    </xdr:from>
    <xdr:to>
      <xdr:col>13</xdr:col>
      <xdr:colOff>71787</xdr:colOff>
      <xdr:row>16</xdr:row>
      <xdr:rowOff>3317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2900-000025000000}"/>
            </a:ext>
          </a:extLst>
        </xdr:cNvPr>
        <xdr:cNvSpPr/>
      </xdr:nvSpPr>
      <xdr:spPr>
        <a:xfrm>
          <a:off x="10167807" y="300511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16</xdr:row>
      <xdr:rowOff>68397</xdr:rowOff>
    </xdr:from>
    <xdr:to>
      <xdr:col>13</xdr:col>
      <xdr:colOff>71787</xdr:colOff>
      <xdr:row>17</xdr:row>
      <xdr:rowOff>7917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00000000-0008-0000-2900-000026000000}"/>
            </a:ext>
          </a:extLst>
        </xdr:cNvPr>
        <xdr:cNvSpPr/>
      </xdr:nvSpPr>
      <xdr:spPr>
        <a:xfrm>
          <a:off x="10167807" y="319259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12</xdr:row>
      <xdr:rowOff>167550</xdr:rowOff>
    </xdr:from>
    <xdr:to>
      <xdr:col>14</xdr:col>
      <xdr:colOff>40366</xdr:colOff>
      <xdr:row>14</xdr:row>
      <xdr:rowOff>73501</xdr:rowOff>
    </xdr:to>
    <xdr:sp macro="" textlink="">
      <xdr:nvSpPr>
        <xdr:cNvPr id="39" name="Retângulo 38">
          <a:extLst>
            <a:ext uri="{FF2B5EF4-FFF2-40B4-BE49-F238E27FC236}">
              <a16:creationId xmlns:a16="http://schemas.microsoft.com/office/drawing/2014/main" id="{00000000-0008-0000-2900-000027000000}"/>
            </a:ext>
          </a:extLst>
        </xdr:cNvPr>
        <xdr:cNvSpPr/>
      </xdr:nvSpPr>
      <xdr:spPr>
        <a:xfrm>
          <a:off x="10264802" y="2396400"/>
          <a:ext cx="605489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21,1%</a:t>
          </a:r>
        </a:p>
      </xdr:txBody>
    </xdr:sp>
    <xdr:clientData/>
  </xdr:twoCellAnchor>
  <xdr:twoCellAnchor>
    <xdr:from>
      <xdr:col>13</xdr:col>
      <xdr:colOff>44477</xdr:colOff>
      <xdr:row>14</xdr:row>
      <xdr:rowOff>167061</xdr:rowOff>
    </xdr:from>
    <xdr:to>
      <xdr:col>14</xdr:col>
      <xdr:colOff>40366</xdr:colOff>
      <xdr:row>16</xdr:row>
      <xdr:rowOff>73012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00000000-0008-0000-2900-000028000000}"/>
            </a:ext>
          </a:extLst>
        </xdr:cNvPr>
        <xdr:cNvSpPr/>
      </xdr:nvSpPr>
      <xdr:spPr>
        <a:xfrm>
          <a:off x="10264802" y="2738811"/>
          <a:ext cx="605489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59,2%</a:t>
          </a:r>
        </a:p>
      </xdr:txBody>
    </xdr:sp>
    <xdr:clientData/>
  </xdr:twoCellAnchor>
  <xdr:twoCellAnchor>
    <xdr:from>
      <xdr:col>13</xdr:col>
      <xdr:colOff>44477</xdr:colOff>
      <xdr:row>13</xdr:row>
      <xdr:rowOff>167634</xdr:rowOff>
    </xdr:from>
    <xdr:to>
      <xdr:col>13</xdr:col>
      <xdr:colOff>592715</xdr:colOff>
      <xdr:row>15</xdr:row>
      <xdr:rowOff>73585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2900-000029000000}"/>
            </a:ext>
          </a:extLst>
        </xdr:cNvPr>
        <xdr:cNvSpPr/>
      </xdr:nvSpPr>
      <xdr:spPr>
        <a:xfrm>
          <a:off x="10264802" y="2567934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13</xdr:col>
      <xdr:colOff>44477</xdr:colOff>
      <xdr:row>16</xdr:row>
      <xdr:rowOff>311</xdr:rowOff>
    </xdr:from>
    <xdr:to>
      <xdr:col>13</xdr:col>
      <xdr:colOff>592715</xdr:colOff>
      <xdr:row>17</xdr:row>
      <xdr:rowOff>77712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00000000-0008-0000-2900-00002A000000}"/>
            </a:ext>
          </a:extLst>
        </xdr:cNvPr>
        <xdr:cNvSpPr/>
      </xdr:nvSpPr>
      <xdr:spPr>
        <a:xfrm>
          <a:off x="10264802" y="2914961"/>
          <a:ext cx="548238" cy="24885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0"/>
            </a:spcAft>
            <a:defRPr lang="en-US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defRPr>
          </a:pPr>
          <a:r>
            <a:rPr lang="pt-BR"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Arial" panose="020B0604020202020204" pitchFamily="34" charset="0"/>
            </a:rPr>
            <a:t>3,9%</a:t>
          </a:r>
        </a:p>
      </xdr:txBody>
    </xdr:sp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0.3223</cdr:x>
      <cdr:y>0.42626</cdr:y>
    </cdr:from>
    <cdr:to>
      <cdr:x>0.73253</cdr:x>
      <cdr:y>0.68825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709551" y="815088"/>
          <a:ext cx="903129" cy="500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12</xdr:col>
      <xdr:colOff>0</xdr:colOff>
      <xdr:row>18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0.37642</cdr:x>
      <cdr:y>0.42761</cdr:y>
    </cdr:from>
    <cdr:to>
      <cdr:x>0.69276</cdr:x>
      <cdr:y>0.64709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40169" y="785089"/>
          <a:ext cx="706081" cy="402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0.56912</cdr:x>
      <cdr:y>0.4097</cdr:y>
    </cdr:from>
    <cdr:to>
      <cdr:x>0.84222</cdr:x>
      <cdr:y>0.58067</cdr:y>
    </cdr:to>
    <cdr:sp macro="" textlink="Fig.53!$M$2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270284" y="677277"/>
          <a:ext cx="609560" cy="282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fld id="{82EE9697-6FDF-4641-80E5-9C3A3ADDDE48}" type="TxLink"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  <a:ea typeface="+mn-ea"/>
              <a:cs typeface="+mn-cs"/>
            </a:rPr>
            <a:pPr marL="0" indent="0" algn="ctr"/>
            <a:t>2024</a:t>
          </a:fld>
          <a:endParaRPr lang="en-US" sz="1200" b="0" dirty="0">
            <a:solidFill>
              <a:schemeClr val="tx1">
                <a:lumMod val="85000"/>
                <a:lumOff val="15000"/>
              </a:schemeClr>
            </a:solidFill>
            <a:latin typeface="Graphik Medium" panose="020B0603030202060203" pitchFamily="34" charset="0"/>
            <a:ea typeface="+mn-ea"/>
            <a:cs typeface="+mn-cs"/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9</xdr:col>
      <xdr:colOff>57149</xdr:colOff>
      <xdr:row>18</xdr:row>
      <xdr:rowOff>85724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345146-29B1-4E13-9483-083BFA378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57149</xdr:colOff>
      <xdr:row>18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535DC7-C11B-497E-8629-7B6969823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476250</xdr:colOff>
      <xdr:row>18</xdr:row>
      <xdr:rowOff>169920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7A92FD-A9B7-4A29-9F0E-DBC7A829C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F21496A-BDE6-480B-A3FE-F5B463569247}"/>
            </a:ext>
          </a:extLst>
        </xdr:cNvPr>
        <xdr:cNvSpPr/>
      </xdr:nvSpPr>
      <xdr:spPr>
        <a:xfrm>
          <a:off x="2229851" y="226851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477251</xdr:colOff>
      <xdr:row>11</xdr:row>
      <xdr:rowOff>11092</xdr:rowOff>
    </xdr:from>
    <xdr:to>
      <xdr:col>3</xdr:col>
      <xdr:colOff>50531</xdr:colOff>
      <xdr:row>12</xdr:row>
      <xdr:rowOff>11092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E01D712-B482-4950-80BA-5DB3A7492829}"/>
            </a:ext>
          </a:extLst>
        </xdr:cNvPr>
        <xdr:cNvSpPr/>
      </xdr:nvSpPr>
      <xdr:spPr>
        <a:xfrm>
          <a:off x="2534651" y="2116117"/>
          <a:ext cx="363855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6709282-5607-4CFE-8EDC-FAFA72698D1B}"/>
            </a:ext>
          </a:extLst>
        </xdr:cNvPr>
        <xdr:cNvSpPr/>
      </xdr:nvSpPr>
      <xdr:spPr>
        <a:xfrm>
          <a:off x="3028046" y="18646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13</xdr:col>
      <xdr:colOff>218171</xdr:colOff>
      <xdr:row>6</xdr:row>
      <xdr:rowOff>178732</xdr:rowOff>
    </xdr:from>
    <xdr:to>
      <xdr:col>13</xdr:col>
      <xdr:colOff>401051</xdr:colOff>
      <xdr:row>7</xdr:row>
      <xdr:rowOff>178732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BE6FC3A5-9D87-4349-AD70-75B9B08576CA}"/>
            </a:ext>
          </a:extLst>
        </xdr:cNvPr>
        <xdr:cNvSpPr/>
      </xdr:nvSpPr>
      <xdr:spPr>
        <a:xfrm>
          <a:off x="9590771" y="13312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13</xdr:col>
      <xdr:colOff>530591</xdr:colOff>
      <xdr:row>6</xdr:row>
      <xdr:rowOff>41572</xdr:rowOff>
    </xdr:from>
    <xdr:to>
      <xdr:col>14</xdr:col>
      <xdr:colOff>103871</xdr:colOff>
      <xdr:row>7</xdr:row>
      <xdr:rowOff>41572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C5CA20EC-03DC-4FBE-9CF2-4A9C110C784B}"/>
            </a:ext>
          </a:extLst>
        </xdr:cNvPr>
        <xdr:cNvSpPr/>
      </xdr:nvSpPr>
      <xdr:spPr>
        <a:xfrm>
          <a:off x="9903191" y="119409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14</xdr:col>
      <xdr:colOff>241031</xdr:colOff>
      <xdr:row>4</xdr:row>
      <xdr:rowOff>26332</xdr:rowOff>
    </xdr:from>
    <xdr:to>
      <xdr:col>14</xdr:col>
      <xdr:colOff>423911</xdr:colOff>
      <xdr:row>5</xdr:row>
      <xdr:rowOff>26332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57676B8-E767-4533-B781-A221AE205621}"/>
            </a:ext>
          </a:extLst>
        </xdr:cNvPr>
        <xdr:cNvSpPr/>
      </xdr:nvSpPr>
      <xdr:spPr>
        <a:xfrm>
          <a:off x="10223231" y="7978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14</xdr:col>
      <xdr:colOff>545831</xdr:colOff>
      <xdr:row>3</xdr:row>
      <xdr:rowOff>41572</xdr:rowOff>
    </xdr:from>
    <xdr:to>
      <xdr:col>15</xdr:col>
      <xdr:colOff>119111</xdr:colOff>
      <xdr:row>4</xdr:row>
      <xdr:rowOff>41572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391C9F5-BC90-44EF-A85A-03B892EACFD2}"/>
            </a:ext>
          </a:extLst>
        </xdr:cNvPr>
        <xdr:cNvSpPr/>
      </xdr:nvSpPr>
      <xdr:spPr>
        <a:xfrm>
          <a:off x="10528031" y="62259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13</xdr:col>
      <xdr:colOff>241031</xdr:colOff>
      <xdr:row>3</xdr:row>
      <xdr:rowOff>26332</xdr:rowOff>
    </xdr:from>
    <xdr:to>
      <xdr:col>13</xdr:col>
      <xdr:colOff>423911</xdr:colOff>
      <xdr:row>4</xdr:row>
      <xdr:rowOff>26332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D8EC4AC1-DF5F-427D-8E6A-A2B798DD48B6}"/>
            </a:ext>
          </a:extLst>
        </xdr:cNvPr>
        <xdr:cNvSpPr/>
      </xdr:nvSpPr>
      <xdr:spPr>
        <a:xfrm>
          <a:off x="9613631" y="6073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19050</xdr:colOff>
      <xdr:row>2</xdr:row>
      <xdr:rowOff>28575</xdr:rowOff>
    </xdr:from>
    <xdr:to>
      <xdr:col>9</xdr:col>
      <xdr:colOff>47625</xdr:colOff>
      <xdr:row>18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E6193C3-146F-4480-A26B-F12E879B5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545510</xdr:colOff>
      <xdr:row>3</xdr:row>
      <xdr:rowOff>21309</xdr:rowOff>
    </xdr:from>
    <xdr:to>
      <xdr:col>15</xdr:col>
      <xdr:colOff>235909</xdr:colOff>
      <xdr:row>14</xdr:row>
      <xdr:rowOff>114702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47625</xdr:rowOff>
    </xdr:from>
    <xdr:to>
      <xdr:col>8</xdr:col>
      <xdr:colOff>514349</xdr:colOff>
      <xdr:row>18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12</xdr:col>
      <xdr:colOff>299999</xdr:colOff>
      <xdr:row>14</xdr:row>
      <xdr:rowOff>93393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378751</xdr:colOff>
      <xdr:row>3</xdr:row>
      <xdr:rowOff>21309</xdr:rowOff>
    </xdr:from>
    <xdr:to>
      <xdr:col>18</xdr:col>
      <xdr:colOff>69150</xdr:colOff>
      <xdr:row>14</xdr:row>
      <xdr:rowOff>114702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75001</xdr:colOff>
      <xdr:row>14</xdr:row>
      <xdr:rowOff>13112</xdr:rowOff>
    </xdr:from>
    <xdr:to>
      <xdr:col>11</xdr:col>
      <xdr:colOff>297180</xdr:colOff>
      <xdr:row>15</xdr:row>
      <xdr:rowOff>71463</xdr:rowOff>
    </xdr:to>
    <xdr:sp macro="" textlink="$F$22">
      <xdr:nvSpPr>
        <xdr:cNvPr id="6" name="Retângulo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SpPr/>
      </xdr:nvSpPr>
      <xdr:spPr>
        <a:xfrm>
          <a:off x="7856926" y="2680112"/>
          <a:ext cx="831779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600"/>
            </a:spcAft>
          </a:pPr>
          <a:fld id="{CA70338F-D1CA-4CDF-8CFA-D28C39F60013}" type="TxLink">
            <a:rPr lang="en-US" sz="1000" b="0" i="0" u="none" strike="noStrike">
              <a:solidFill>
                <a:sysClr val="windowText" lastClr="000000"/>
              </a:solidFill>
              <a:latin typeface="Aptos" panose="020B0004020202020204" pitchFamily="34" charset="0"/>
              <a:ea typeface="Tahoma" panose="020B0604030504040204" pitchFamily="34" charset="0"/>
              <a:cs typeface="Calibri"/>
            </a:rPr>
            <a:pPr defTabSz="457200" eaLnBrk="1" fontAlgn="auto" hangingPunct="1">
              <a:spcBef>
                <a:spcPts val="0"/>
              </a:spcBef>
              <a:spcAft>
                <a:spcPts val="600"/>
              </a:spcAft>
            </a:pPr>
            <a:t>Rodoviário</a:t>
          </a:fld>
          <a:endParaRPr lang="pt-BR" sz="1000" b="0">
            <a:solidFill>
              <a:sysClr val="windowText" lastClr="000000"/>
            </a:solidFill>
            <a:latin typeface="Aptos" panose="020B00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95718</xdr:colOff>
      <xdr:row>14</xdr:row>
      <xdr:rowOff>5492</xdr:rowOff>
    </xdr:from>
    <xdr:to>
      <xdr:col>16</xdr:col>
      <xdr:colOff>607765</xdr:colOff>
      <xdr:row>15</xdr:row>
      <xdr:rowOff>63843</xdr:rowOff>
    </xdr:to>
    <xdr:sp macro="" textlink="$F$25">
      <xdr:nvSpPr>
        <xdr:cNvPr id="7" name="Retângulo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SpPr/>
      </xdr:nvSpPr>
      <xdr:spPr>
        <a:xfrm>
          <a:off x="10925643" y="2672492"/>
          <a:ext cx="1121647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B26254EF-DA5F-4BBC-B898-F22F3C7D2B26}" type="TxLink">
            <a:rPr lang="en-US" sz="1000" b="0" i="0" u="none" strike="noStrike" kern="1200">
              <a:solidFill>
                <a:sysClr val="windowText" lastClr="000000"/>
              </a:solidFill>
              <a:latin typeface="Aptos" panose="020B0004020202020204" pitchFamily="34" charset="0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Outros</a:t>
          </a:fld>
          <a:endParaRPr lang="pt-BR" sz="1000" b="0" i="0" u="none" strike="noStrike" kern="1200">
            <a:solidFill>
              <a:sysClr val="windowText" lastClr="000000"/>
            </a:solidFill>
            <a:latin typeface="Aptos" panose="020B0004020202020204" pitchFamily="34" charset="0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11</xdr:col>
      <xdr:colOff>445100</xdr:colOff>
      <xdr:row>14</xdr:row>
      <xdr:rowOff>5492</xdr:rowOff>
    </xdr:from>
    <xdr:to>
      <xdr:col>13</xdr:col>
      <xdr:colOff>416353</xdr:colOff>
      <xdr:row>15</xdr:row>
      <xdr:rowOff>63843</xdr:rowOff>
    </xdr:to>
    <xdr:sp macro="" textlink="$F$24">
      <xdr:nvSpPr>
        <xdr:cNvPr id="8" name="Retângulo 7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SpPr/>
      </xdr:nvSpPr>
      <xdr:spPr>
        <a:xfrm>
          <a:off x="8836625" y="2672492"/>
          <a:ext cx="1190453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A982F0C6-1EE6-4FB4-8ADB-77A2FF3453EB}" type="TxLink">
            <a:rPr lang="en-US" sz="1000" b="0" i="0" u="none" strike="noStrike" kern="1200">
              <a:solidFill>
                <a:sysClr val="windowText" lastClr="000000"/>
              </a:solidFill>
              <a:latin typeface="Aptos" panose="020B0004020202020204" pitchFamily="34" charset="0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Industrial</a:t>
          </a:fld>
          <a:endParaRPr lang="pt-BR" sz="1000" b="0" i="0" u="none" strike="noStrike" kern="1200">
            <a:solidFill>
              <a:sysClr val="windowText" lastClr="000000"/>
            </a:solidFill>
            <a:latin typeface="Aptos" panose="020B0004020202020204" pitchFamily="34" charset="0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13</xdr:col>
      <xdr:colOff>144780</xdr:colOff>
      <xdr:row>14</xdr:row>
      <xdr:rowOff>5492</xdr:rowOff>
    </xdr:from>
    <xdr:to>
      <xdr:col>16</xdr:col>
      <xdr:colOff>58922</xdr:colOff>
      <xdr:row>15</xdr:row>
      <xdr:rowOff>63843</xdr:rowOff>
    </xdr:to>
    <xdr:sp macro="" textlink="$F$23">
      <xdr:nvSpPr>
        <xdr:cNvPr id="9" name="Retângulo 8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SpPr/>
      </xdr:nvSpPr>
      <xdr:spPr>
        <a:xfrm>
          <a:off x="9755505" y="2672492"/>
          <a:ext cx="1742942" cy="2488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307CD005-2888-4CB5-A1C2-1BBDC546A525}" type="TxLink">
            <a:rPr lang="en-US" sz="1000" b="0" i="0" u="none" strike="noStrike" kern="1200">
              <a:solidFill>
                <a:sysClr val="windowText" lastClr="000000"/>
              </a:solidFill>
              <a:latin typeface="Aptos" panose="020B0004020202020204" pitchFamily="34" charset="0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Agropecuária</a:t>
          </a:fld>
          <a:endParaRPr lang="pt-BR" sz="1000" b="0" i="0" u="none" strike="noStrike" kern="1200">
            <a:solidFill>
              <a:sysClr val="windowText" lastClr="000000"/>
            </a:solidFill>
            <a:latin typeface="Aptos" panose="020B0004020202020204" pitchFamily="34" charset="0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10</xdr:col>
      <xdr:colOff>0</xdr:colOff>
      <xdr:row>14</xdr:row>
      <xdr:rowOff>75097</xdr:rowOff>
    </xdr:from>
    <xdr:to>
      <xdr:col>10</xdr:col>
      <xdr:colOff>122400</xdr:colOff>
      <xdr:row>15</xdr:row>
      <xdr:rowOff>14617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0000000-0008-0000-2E00-00000A000000}"/>
            </a:ext>
          </a:extLst>
        </xdr:cNvPr>
        <xdr:cNvSpPr/>
      </xdr:nvSpPr>
      <xdr:spPr>
        <a:xfrm>
          <a:off x="7191375" y="2742097"/>
          <a:ext cx="122400" cy="130020"/>
        </a:xfrm>
        <a:prstGeom prst="ellipse">
          <a:avLst/>
        </a:prstGeom>
        <a:solidFill>
          <a:srgbClr val="4472C4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11</xdr:col>
      <xdr:colOff>373380</xdr:colOff>
      <xdr:row>14</xdr:row>
      <xdr:rowOff>75097</xdr:rowOff>
    </xdr:from>
    <xdr:to>
      <xdr:col>11</xdr:col>
      <xdr:colOff>495780</xdr:colOff>
      <xdr:row>15</xdr:row>
      <xdr:rowOff>14617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2E00-00000B000000}"/>
            </a:ext>
          </a:extLst>
        </xdr:cNvPr>
        <xdr:cNvSpPr/>
      </xdr:nvSpPr>
      <xdr:spPr>
        <a:xfrm>
          <a:off x="8174355" y="2742097"/>
          <a:ext cx="122400" cy="130020"/>
        </a:xfrm>
        <a:prstGeom prst="ellipse">
          <a:avLst/>
        </a:prstGeom>
        <a:solidFill>
          <a:srgbClr val="A5A5A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68580</xdr:colOff>
      <xdr:row>14</xdr:row>
      <xdr:rowOff>75097</xdr:rowOff>
    </xdr:from>
    <xdr:to>
      <xdr:col>13</xdr:col>
      <xdr:colOff>190980</xdr:colOff>
      <xdr:row>15</xdr:row>
      <xdr:rowOff>14617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2E00-00000C000000}"/>
            </a:ext>
          </a:extLst>
        </xdr:cNvPr>
        <xdr:cNvSpPr/>
      </xdr:nvSpPr>
      <xdr:spPr>
        <a:xfrm>
          <a:off x="9088755" y="2742097"/>
          <a:ext cx="122400" cy="130020"/>
        </a:xfrm>
        <a:prstGeom prst="ellipse">
          <a:avLst/>
        </a:prstGeom>
        <a:solidFill>
          <a:srgbClr val="EF8A4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15</xdr:col>
      <xdr:colOff>7620</xdr:colOff>
      <xdr:row>14</xdr:row>
      <xdr:rowOff>75097</xdr:rowOff>
    </xdr:from>
    <xdr:to>
      <xdr:col>15</xdr:col>
      <xdr:colOff>130020</xdr:colOff>
      <xdr:row>15</xdr:row>
      <xdr:rowOff>14617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00000000-0008-0000-2E00-00000D000000}"/>
            </a:ext>
          </a:extLst>
        </xdr:cNvPr>
        <xdr:cNvSpPr/>
      </xdr:nvSpPr>
      <xdr:spPr>
        <a:xfrm>
          <a:off x="10246995" y="2742097"/>
          <a:ext cx="122400" cy="130020"/>
        </a:xfrm>
        <a:prstGeom prst="ellipse">
          <a:avLst/>
        </a:prstGeom>
        <a:solidFill>
          <a:srgbClr val="FFC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0.40047</cdr:x>
      <cdr:y>0.43219</cdr:y>
    </cdr:from>
    <cdr:to>
      <cdr:x>0.65621</cdr:x>
      <cdr:y>0.66796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96647" y="946018"/>
          <a:ext cx="700318" cy="516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po)"/>
              <a:ea typeface="+mn-ea"/>
              <a:cs typeface="+mn-cs"/>
            </a:rPr>
            <a:t>2010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0.4397</cdr:x>
      <cdr:y>0.43654</cdr:y>
    </cdr:from>
    <cdr:to>
      <cdr:x>0.80879</cdr:x>
      <cdr:y>0.67231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204078" y="955539"/>
          <a:ext cx="1010716" cy="516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po)"/>
            </a:rPr>
            <a:t>2000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0.36946</cdr:x>
      <cdr:y>0.43059</cdr:y>
    </cdr:from>
    <cdr:to>
      <cdr:x>0.69405</cdr:x>
      <cdr:y>0.64709</cdr:y>
    </cdr:to>
    <cdr:sp macro="" textlink="Fig.58!$I$2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11729" y="942515"/>
          <a:ext cx="888857" cy="473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fld id="{CB88DCE9-C1B7-4065-8325-075847A83AAF}" type="TxLink"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Calibri Light (Títulos)po)"/>
              <a:ea typeface="+mn-ea"/>
              <a:cs typeface="+mn-cs"/>
            </a:rPr>
            <a:pPr marL="0" indent="0" algn="ctr"/>
            <a:t>2024</a:t>
          </a:fld>
          <a:endParaRPr lang="en-US" sz="1200" b="0" dirty="0">
            <a:solidFill>
              <a:schemeClr val="tx1">
                <a:lumMod val="85000"/>
                <a:lumOff val="15000"/>
              </a:schemeClr>
            </a:solidFill>
            <a:latin typeface="Calibri Light (Títulos)po)"/>
            <a:ea typeface="+mn-ea"/>
            <a:cs typeface="+mn-cs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133350</xdr:colOff>
      <xdr:row>18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35392</xdr:rowOff>
    </xdr:from>
    <xdr:to>
      <xdr:col>8</xdr:col>
      <xdr:colOff>571499</xdr:colOff>
      <xdr:row>18</xdr:row>
      <xdr:rowOff>133350</xdr:rowOff>
    </xdr:to>
    <xdr:graphicFrame macro="">
      <xdr:nvGraphicFramePr>
        <xdr:cNvPr id="23" name="Chart 69">
          <a:extLst>
            <a:ext uri="{FF2B5EF4-FFF2-40B4-BE49-F238E27FC236}">
              <a16:creationId xmlns:a16="http://schemas.microsoft.com/office/drawing/2014/main" id="{00000000-0008-0000-2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9</xdr:col>
      <xdr:colOff>95251</xdr:colOff>
      <xdr:row>18</xdr:row>
      <xdr:rowOff>7619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35FD93-DA6D-4977-913C-8E828A948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4E97F98-3582-428C-A427-D79BB3411378}"/>
            </a:ext>
          </a:extLst>
        </xdr:cNvPr>
        <xdr:cNvSpPr/>
      </xdr:nvSpPr>
      <xdr:spPr>
        <a:xfrm>
          <a:off x="2706101" y="226851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477251</xdr:colOff>
      <xdr:row>11</xdr:row>
      <xdr:rowOff>11092</xdr:rowOff>
    </xdr:from>
    <xdr:to>
      <xdr:col>3</xdr:col>
      <xdr:colOff>50531</xdr:colOff>
      <xdr:row>12</xdr:row>
      <xdr:rowOff>11092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10685AE-08E6-4CD9-BE0E-23738E0FDF1C}"/>
            </a:ext>
          </a:extLst>
        </xdr:cNvPr>
        <xdr:cNvSpPr/>
      </xdr:nvSpPr>
      <xdr:spPr>
        <a:xfrm>
          <a:off x="3010901" y="2116117"/>
          <a:ext cx="363855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DB0B0C0-1882-4C51-A332-457C9473262C}"/>
            </a:ext>
          </a:extLst>
        </xdr:cNvPr>
        <xdr:cNvSpPr/>
      </xdr:nvSpPr>
      <xdr:spPr>
        <a:xfrm>
          <a:off x="3504296" y="18646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10</xdr:col>
      <xdr:colOff>218171</xdr:colOff>
      <xdr:row>6</xdr:row>
      <xdr:rowOff>178732</xdr:rowOff>
    </xdr:from>
    <xdr:to>
      <xdr:col>10</xdr:col>
      <xdr:colOff>401051</xdr:colOff>
      <xdr:row>7</xdr:row>
      <xdr:rowOff>178732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D1C8EDFC-DE89-4750-8D95-357CB96C91F4}"/>
            </a:ext>
          </a:extLst>
        </xdr:cNvPr>
        <xdr:cNvSpPr/>
      </xdr:nvSpPr>
      <xdr:spPr>
        <a:xfrm>
          <a:off x="9676496" y="13312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10</xdr:col>
      <xdr:colOff>530591</xdr:colOff>
      <xdr:row>6</xdr:row>
      <xdr:rowOff>41572</xdr:rowOff>
    </xdr:from>
    <xdr:to>
      <xdr:col>11</xdr:col>
      <xdr:colOff>103871</xdr:colOff>
      <xdr:row>7</xdr:row>
      <xdr:rowOff>41572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CAC4F269-4376-4D23-9E01-E22DD158FD9B}"/>
            </a:ext>
          </a:extLst>
        </xdr:cNvPr>
        <xdr:cNvSpPr/>
      </xdr:nvSpPr>
      <xdr:spPr>
        <a:xfrm>
          <a:off x="9988916" y="119409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11</xdr:col>
      <xdr:colOff>241031</xdr:colOff>
      <xdr:row>4</xdr:row>
      <xdr:rowOff>26332</xdr:rowOff>
    </xdr:from>
    <xdr:to>
      <xdr:col>11</xdr:col>
      <xdr:colOff>423911</xdr:colOff>
      <xdr:row>5</xdr:row>
      <xdr:rowOff>26332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126F8FF-C6D4-4E7D-A027-041E91E69D27}"/>
            </a:ext>
          </a:extLst>
        </xdr:cNvPr>
        <xdr:cNvSpPr/>
      </xdr:nvSpPr>
      <xdr:spPr>
        <a:xfrm>
          <a:off x="10308956" y="7978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11</xdr:col>
      <xdr:colOff>545831</xdr:colOff>
      <xdr:row>3</xdr:row>
      <xdr:rowOff>41572</xdr:rowOff>
    </xdr:from>
    <xdr:to>
      <xdr:col>12</xdr:col>
      <xdr:colOff>119111</xdr:colOff>
      <xdr:row>4</xdr:row>
      <xdr:rowOff>41572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A994289-99C5-43F1-AFB2-FCC52A5ED846}"/>
            </a:ext>
          </a:extLst>
        </xdr:cNvPr>
        <xdr:cNvSpPr/>
      </xdr:nvSpPr>
      <xdr:spPr>
        <a:xfrm>
          <a:off x="10613756" y="62259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10</xdr:col>
      <xdr:colOff>241031</xdr:colOff>
      <xdr:row>3</xdr:row>
      <xdr:rowOff>26332</xdr:rowOff>
    </xdr:from>
    <xdr:to>
      <xdr:col>10</xdr:col>
      <xdr:colOff>423911</xdr:colOff>
      <xdr:row>4</xdr:row>
      <xdr:rowOff>26332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2A817BB-4FFA-49D5-9976-53674B7EA20C}"/>
            </a:ext>
          </a:extLst>
        </xdr:cNvPr>
        <xdr:cNvSpPr/>
      </xdr:nvSpPr>
      <xdr:spPr>
        <a:xfrm>
          <a:off x="9699356" y="607357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9524</xdr:rowOff>
    </xdr:from>
    <xdr:to>
      <xdr:col>8</xdr:col>
      <xdr:colOff>233100</xdr:colOff>
      <xdr:row>18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5CD6080-AB81-4EC8-81A6-8097C9B4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676274</xdr:colOff>
      <xdr:row>18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182879</xdr:rowOff>
    </xdr:from>
    <xdr:to>
      <xdr:col>7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36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2:S89"/>
  <sheetViews>
    <sheetView showGridLines="0" tabSelected="1" workbookViewId="0">
      <pane ySplit="10" topLeftCell="A11" activePane="bottomLeft" state="frozen"/>
      <selection pane="bottomLeft"/>
    </sheetView>
  </sheetViews>
  <sheetFormatPr defaultRowHeight="14.5"/>
  <sheetData>
    <row r="2" spans="1:13">
      <c r="A2" s="19" t="s">
        <v>111</v>
      </c>
    </row>
    <row r="3" spans="1:13">
      <c r="A3" s="19">
        <v>0</v>
      </c>
    </row>
    <row r="10" spans="1:13" ht="26">
      <c r="A10" s="187" t="s">
        <v>109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</row>
    <row r="11" spans="1:13">
      <c r="A11" s="6" t="s">
        <v>112</v>
      </c>
    </row>
    <row r="12" spans="1:13">
      <c r="A12" s="6" t="s">
        <v>125</v>
      </c>
    </row>
    <row r="13" spans="1:13">
      <c r="A13" s="6" t="s">
        <v>126</v>
      </c>
    </row>
    <row r="14" spans="1:13">
      <c r="A14" s="6" t="s">
        <v>129</v>
      </c>
    </row>
    <row r="15" spans="1:13">
      <c r="A15" s="6" t="s">
        <v>130</v>
      </c>
    </row>
    <row r="16" spans="1:13">
      <c r="A16" s="6" t="s">
        <v>153</v>
      </c>
    </row>
    <row r="17" spans="1:19">
      <c r="A17" s="6" t="s">
        <v>156</v>
      </c>
    </row>
    <row r="18" spans="1:19">
      <c r="A18" s="6" t="s">
        <v>160</v>
      </c>
    </row>
    <row r="19" spans="1:19">
      <c r="A19" s="6" t="s">
        <v>167</v>
      </c>
    </row>
    <row r="20" spans="1:19">
      <c r="A20" s="6" t="s">
        <v>171</v>
      </c>
    </row>
    <row r="21" spans="1:19">
      <c r="A21" s="6" t="s">
        <v>174</v>
      </c>
      <c r="S21" s="6"/>
    </row>
    <row r="22" spans="1:19">
      <c r="A22" s="6" t="s">
        <v>176</v>
      </c>
    </row>
    <row r="23" spans="1:19">
      <c r="A23" s="6" t="s">
        <v>177</v>
      </c>
    </row>
    <row r="24" spans="1:19">
      <c r="A24" s="6" t="s">
        <v>179</v>
      </c>
    </row>
    <row r="25" spans="1:19">
      <c r="A25" s="6" t="s">
        <v>180</v>
      </c>
    </row>
    <row r="26" spans="1:19">
      <c r="A26" s="6" t="s">
        <v>185</v>
      </c>
    </row>
    <row r="27" spans="1:19">
      <c r="A27" s="6" t="s">
        <v>188</v>
      </c>
    </row>
    <row r="28" spans="1:19">
      <c r="A28" s="6" t="s">
        <v>190</v>
      </c>
    </row>
    <row r="29" spans="1:19">
      <c r="A29" s="6" t="s">
        <v>200</v>
      </c>
    </row>
    <row r="30" spans="1:19">
      <c r="A30" s="6" t="s">
        <v>203</v>
      </c>
    </row>
    <row r="31" spans="1:19">
      <c r="A31" s="6" t="s">
        <v>208</v>
      </c>
    </row>
    <row r="32" spans="1:19">
      <c r="A32" s="6" t="s">
        <v>220</v>
      </c>
    </row>
    <row r="33" spans="1:1">
      <c r="A33" s="6" t="s">
        <v>222</v>
      </c>
    </row>
    <row r="34" spans="1:1">
      <c r="A34" s="6" t="s">
        <v>225</v>
      </c>
    </row>
    <row r="35" spans="1:1">
      <c r="A35" s="6" t="s">
        <v>232</v>
      </c>
    </row>
    <row r="36" spans="1:1">
      <c r="A36" s="6" t="s">
        <v>234</v>
      </c>
    </row>
    <row r="37" spans="1:1">
      <c r="A37" s="6" t="s">
        <v>240</v>
      </c>
    </row>
    <row r="38" spans="1:1">
      <c r="A38" s="6" t="s">
        <v>244</v>
      </c>
    </row>
    <row r="39" spans="1:1">
      <c r="A39" s="6" t="s">
        <v>110</v>
      </c>
    </row>
    <row r="40" spans="1:1">
      <c r="A40" s="6" t="s">
        <v>246</v>
      </c>
    </row>
    <row r="41" spans="1:1">
      <c r="A41" s="6" t="s">
        <v>247</v>
      </c>
    </row>
    <row r="42" spans="1:1">
      <c r="A42" s="6" t="s">
        <v>261</v>
      </c>
    </row>
    <row r="43" spans="1:1">
      <c r="A43" s="6" t="s">
        <v>267</v>
      </c>
    </row>
    <row r="44" spans="1:1">
      <c r="A44" s="6" t="s">
        <v>268</v>
      </c>
    </row>
    <row r="45" spans="1:1">
      <c r="A45" s="6" t="s">
        <v>284</v>
      </c>
    </row>
    <row r="46" spans="1:1">
      <c r="A46" s="6" t="s">
        <v>290</v>
      </c>
    </row>
    <row r="47" spans="1:1">
      <c r="A47" s="6" t="s">
        <v>294</v>
      </c>
    </row>
    <row r="48" spans="1:1">
      <c r="A48" s="6" t="s">
        <v>306</v>
      </c>
    </row>
    <row r="49" spans="1:1">
      <c r="A49" s="6" t="s">
        <v>312</v>
      </c>
    </row>
    <row r="50" spans="1:1">
      <c r="A50" s="6" t="s">
        <v>315</v>
      </c>
    </row>
    <row r="51" spans="1:1">
      <c r="A51" s="6" t="s">
        <v>318</v>
      </c>
    </row>
    <row r="52" spans="1:1">
      <c r="A52" s="6" t="s">
        <v>321</v>
      </c>
    </row>
    <row r="53" spans="1:1">
      <c r="A53" s="6" t="s">
        <v>326</v>
      </c>
    </row>
    <row r="54" spans="1:1">
      <c r="A54" s="6" t="s">
        <v>329</v>
      </c>
    </row>
    <row r="55" spans="1:1">
      <c r="A55" s="6" t="s">
        <v>337</v>
      </c>
    </row>
    <row r="56" spans="1:1">
      <c r="A56" s="6" t="s">
        <v>339</v>
      </c>
    </row>
    <row r="57" spans="1:1">
      <c r="A57" s="6" t="s">
        <v>340</v>
      </c>
    </row>
    <row r="58" spans="1:1">
      <c r="A58" s="6" t="s">
        <v>341</v>
      </c>
    </row>
    <row r="59" spans="1:1">
      <c r="A59" s="6" t="s">
        <v>342</v>
      </c>
    </row>
    <row r="60" spans="1:1">
      <c r="A60" s="6" t="s">
        <v>346</v>
      </c>
    </row>
    <row r="61" spans="1:1">
      <c r="A61" s="6" t="s">
        <v>348</v>
      </c>
    </row>
    <row r="62" spans="1:1">
      <c r="A62" s="6" t="s">
        <v>349</v>
      </c>
    </row>
    <row r="63" spans="1:1">
      <c r="A63" s="6" t="s">
        <v>352</v>
      </c>
    </row>
    <row r="64" spans="1:1">
      <c r="A64" s="6" t="s">
        <v>353</v>
      </c>
    </row>
    <row r="65" spans="1:1">
      <c r="A65" s="6" t="s">
        <v>356</v>
      </c>
    </row>
    <row r="66" spans="1:1">
      <c r="A66" s="6" t="s">
        <v>357</v>
      </c>
    </row>
    <row r="67" spans="1:1">
      <c r="A67" s="6" t="s">
        <v>358</v>
      </c>
    </row>
    <row r="68" spans="1:1">
      <c r="A68" s="6" t="s">
        <v>363</v>
      </c>
    </row>
    <row r="69" spans="1:1">
      <c r="A69" s="6" t="s">
        <v>368</v>
      </c>
    </row>
    <row r="70" spans="1:1">
      <c r="A70" s="6" t="s">
        <v>370</v>
      </c>
    </row>
    <row r="71" spans="1:1">
      <c r="A71" s="6" t="s">
        <v>116</v>
      </c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</sheetData>
  <mergeCells count="1">
    <mergeCell ref="A10:M10"/>
  </mergeCells>
  <hyperlinks>
    <hyperlink ref="A2" location="'Fig.1'!A1" display="'Fig.1'!A1" xr:uid="{0D4F71C6-3968-480D-A700-66193DC27733}"/>
    <hyperlink ref="A3" location="'Fig.61'!A1" display="'Fig.61'!A1" xr:uid="{D6AA548A-9C2E-40BA-9D35-40D0BE4BC98D}"/>
    <hyperlink ref="A11" location="'Fig.1'!A1" display="'Fig.1'!A1" xr:uid="{6E1C131E-4655-4521-8A55-38C7318750F0}"/>
    <hyperlink ref="A12" location="'Fig.2'!A1" display="'Fig.2'!A1" xr:uid="{81D0A367-CAC4-4FAF-867E-1AC3B03E7CC9}"/>
    <hyperlink ref="A13" location="'Fig.3'!A1" display="'Fig.3'!A1" xr:uid="{E0E27C16-3819-4F8D-AECD-C84CC09A8130}"/>
    <hyperlink ref="A14" location="'Fig.4'!A1" display="'Fig.4'!A1" xr:uid="{31F52017-AB6F-46BA-99C0-7B362F42E59B}"/>
    <hyperlink ref="A15" location="'Fig.5'!A1" display="'Fig.5'!A1" xr:uid="{2E6EF5F8-38B5-41C3-B1B7-BB3A8F35F0D8}"/>
    <hyperlink ref="A16" location="'Fig.6'!A1" display="'Fig.6'!A1" xr:uid="{25F5D619-4F13-418D-8EC7-BD23CBB2CE5B}"/>
    <hyperlink ref="A17" location="'Fig.7'!A1" display="'Fig.7'!A1" xr:uid="{2A403F76-7607-42E9-B6C2-5F06D3EC8659}"/>
    <hyperlink ref="A18" location="'Fig.8'!A1" display="'Fig.8'!A1" xr:uid="{F9195BA3-B558-4527-BCEA-60839BFA96AC}"/>
    <hyperlink ref="A19" location="'Fig.9'!A1" display="'Fig.9'!A1" xr:uid="{C9486E80-482D-4882-BA70-3C72A08F4814}"/>
    <hyperlink ref="A20" location="'Fig.10'!A1" display="'Fig.10'!A1" xr:uid="{46212C9A-7A45-4B86-9189-D368F067BBFD}"/>
    <hyperlink ref="A21" location="'Fig.11'!A1" display="'Fig.11'!A1" xr:uid="{F38B1B82-0BF2-4A30-93EC-ADCB7F2722B5}"/>
    <hyperlink ref="A22" location="'Fig.12'!A1" display="'Fig.12'!A1" xr:uid="{B0CDDFB5-DCFA-465C-AF4C-060A6B344237}"/>
    <hyperlink ref="A23" location="'Fig.13'!A1" display="'Fig.13'!A1" xr:uid="{8EE44050-1391-4435-AD3A-C4A085AD51B7}"/>
    <hyperlink ref="A24" location="'Fig.14'!A1" display="'Fig.14'!A1" xr:uid="{B718349C-17D8-4976-BE44-5E24F4FD6B66}"/>
    <hyperlink ref="A25" location="'Fig.15'!A1" display="'Fig.15'!A1" xr:uid="{05AE91FC-370B-434B-8369-77A57506DBC9}"/>
    <hyperlink ref="A26" location="'Fig.16'!A1" display="'Fig.16'!A1" xr:uid="{3B3154C6-F96A-41C8-A9CE-3697D05833F9}"/>
    <hyperlink ref="A27" location="'Fig.17'!A1" display="'Fig.17'!A1" xr:uid="{AEDAB60C-00E9-4D3C-93DF-A45DE3F60FBB}"/>
    <hyperlink ref="A28" location="'Fig.18'!A1" display="'Fig.18'!A1" xr:uid="{BFC2202D-ECDE-49A7-BA22-96BDA0B4E334}"/>
    <hyperlink ref="A29" location="'Fig.19'!A1" display="'Fig.19'!A1" xr:uid="{8308F760-8675-4FA7-B8D9-FCBE83839B82}"/>
    <hyperlink ref="A30" location="'Fig.20'!A1" display="'Fig.20'!A1" xr:uid="{2351DECC-8B5A-4179-A114-5350127B0DBB}"/>
    <hyperlink ref="A31" location="'Fig.21'!A1" display="'Fig.21'!A1" xr:uid="{6C721D80-8113-4711-AE73-0364909BFC35}"/>
    <hyperlink ref="A32" location="'Fig.22'!A1" display="'Fig.22'!A1" xr:uid="{D4C907B8-893E-451D-A7AC-3901995F0A27}"/>
    <hyperlink ref="A33" location="'Fig.23'!A1" display="'Fig.23'!A1" xr:uid="{5B82022F-0032-47D7-ADA1-0EFB716D51E4}"/>
    <hyperlink ref="A34" location="'Fig.24'!A1" display="'Fig.24'!A1" xr:uid="{F4811DF1-8428-46C8-8C35-56900B251A30}"/>
    <hyperlink ref="A35" location="'Fig.25'!A1" display="'Fig.25'!A1" xr:uid="{0E1C116F-77E6-49B2-A7A8-908BA7FC3163}"/>
    <hyperlink ref="A36" location="'Fig.26'!A1" display="'Fig.26'!A1" xr:uid="{6FDA7E87-45C4-43B7-BA98-B70198C33194}"/>
    <hyperlink ref="A37" location="'Fig.27'!A1" display="'Fig.27'!A1" xr:uid="{16E06764-7B0B-4157-8EB9-6D8299CF836E}"/>
    <hyperlink ref="A38" location="'Fig.28'!A1" display="'Fig.28'!A1" xr:uid="{6159273A-C4F4-445E-8038-5EE263837579}"/>
    <hyperlink ref="A39" location="'Fig.29'!A1" display="'Fig.29'!A1" xr:uid="{9B39D98B-0DBF-4493-B275-1E36E12D9C0E}"/>
    <hyperlink ref="A40" location="'Fig.30'!A1" display="'Fig.30'!A1" xr:uid="{BE7F2390-B989-424D-981F-E794311A5884}"/>
    <hyperlink ref="A41" location="'Fig.31'!A1" display="'Fig.31'!A1" xr:uid="{2D7168B3-A543-4C6D-A695-44FCBFC83AC3}"/>
    <hyperlink ref="A42" location="'Fig.32'!A1" display="'Fig.32'!A1" xr:uid="{C1AF2DA4-36E7-4811-9029-177F31BDBD17}"/>
    <hyperlink ref="A43" location="'Fig.33'!A1" display="'Fig.33'!A1" xr:uid="{D53B47AB-3E16-4C30-9FA5-277BCBB54B09}"/>
    <hyperlink ref="A44" location="'Fig.34'!A1" display="'Fig.34'!A1" xr:uid="{0E07E728-15A8-43AC-8C9E-092E4E03BCDD}"/>
    <hyperlink ref="A45" location="'Fig.35'!A1" display="'Fig.35'!A1" xr:uid="{0DD2BBFA-7BBF-4D37-A721-E98E5A8C7446}"/>
    <hyperlink ref="A46" location="'Fig.36'!A1" display="'Fig.36'!A1" xr:uid="{EBE41068-A739-45EF-BCFA-CF136C2C3982}"/>
    <hyperlink ref="A47" location="'Fig.37'!A1" display="'Fig.37'!A1" xr:uid="{A4713A76-E4DF-46FC-B292-3F6C082E2EB9}"/>
    <hyperlink ref="A48" location="'Fig.38'!A1" display="'Fig.38'!A1" xr:uid="{E6BF0023-3329-4EC9-A8F2-ED835031BDD6}"/>
    <hyperlink ref="A49" location="'Fig.39'!A1" display="'Fig.39'!A1" xr:uid="{4BD4F248-3568-41E8-B4BA-F901138C9B14}"/>
    <hyperlink ref="A50" location="'Fig.40'!A1" display="'Fig.40'!A1" xr:uid="{98FD19BF-4904-49A3-8E12-6695CC21C2AD}"/>
    <hyperlink ref="A51" location="'Fig.41'!A1" display="'Fig.41'!A1" xr:uid="{2581D149-A271-48FC-AC52-C268ACC753FA}"/>
    <hyperlink ref="A52" location="'Fig.42'!A1" display="'Fig.42'!A1" xr:uid="{654A6E43-727B-4403-80CD-8ABFEB7AF998}"/>
    <hyperlink ref="A53" location="'Fig.43'!A1" display="'Fig.43'!A1" xr:uid="{49C6871E-3DC5-4BE8-A838-7E7EFE2FE82C}"/>
    <hyperlink ref="A54" location="'Fig.44'!A1" display="'Fig.44'!A1" xr:uid="{5810AFC6-70A2-40CE-9494-825C3017B117}"/>
    <hyperlink ref="A55" location="'Fig.45'!A1" display="'Fig.45'!A1" xr:uid="{9B5FEF55-972D-43DA-AE74-3929EC89648E}"/>
    <hyperlink ref="A56" location="'Fig.46'!A1" display="'Fig.46'!A1" xr:uid="{8D08A2E9-F483-4BE3-8223-D5D924A6147A}"/>
    <hyperlink ref="A57" location="'Fig.47'!A1" display="'Fig.47'!A1" xr:uid="{6DECCF3E-6210-4E8A-9C5F-1172AF149841}"/>
    <hyperlink ref="A58" location="'Fig.48'!A1" display="'Fig.48'!A1" xr:uid="{0C074847-C9C3-4DFC-B9C4-1D56A94F9812}"/>
    <hyperlink ref="A59" location="'Fig.49'!A1" display="'Fig.49'!A1" xr:uid="{87D82121-F6E2-4D42-91B1-2CAA5809B129}"/>
    <hyperlink ref="A60" location="'Fig.50'!A1" display="'Fig.50'!A1" xr:uid="{82FA10E1-6868-42E3-A7BF-7A25A615A4B6}"/>
    <hyperlink ref="A61" location="'Fig.51'!A1" display="'Fig.51'!A1" xr:uid="{B7B1D780-6259-4AD7-BEE5-44926E498761}"/>
    <hyperlink ref="A62" location="'Fig.52'!A1" display="'Fig.52'!A1" xr:uid="{DAA4E644-1ED4-43CA-BEF8-C6B50E12E91C}"/>
    <hyperlink ref="A63" location="'Fig.53'!A1" display="'Fig.53'!A1" xr:uid="{FF267E26-7813-43AD-B663-1A7306315A00}"/>
    <hyperlink ref="A64" location="'Fig.54'!A1" display="'Fig.54'!A1" xr:uid="{7CFCACCF-2058-430D-AA5E-6EDFD68E828A}"/>
    <hyperlink ref="A65" location="'Fig.55'!A1" display="'Fig.55'!A1" xr:uid="{A83F35B0-9B38-4282-A49E-98AB4DF5C01C}"/>
    <hyperlink ref="A66" location="'Fig.56'!A1" display="'Fig.56'!A1" xr:uid="{B1D00231-BDC7-4D73-AE94-2504B18AEAC9}"/>
    <hyperlink ref="A67" location="'Fig.57'!A1" display="'Fig.57'!A1" xr:uid="{4CEA799A-9F48-4A7E-968E-AFA9DF3CFC97}"/>
    <hyperlink ref="A68" location="'Fig.58'!A1" display="'Fig.58'!A1" xr:uid="{C2F118EC-1F22-4E99-9966-E8A3FFD8C9E1}"/>
    <hyperlink ref="A69" location="'Fig.59'!A1" display="'Fig.59'!A1" xr:uid="{CE1161AD-79DF-4A5C-AB48-5AEFEC0C08ED}"/>
    <hyperlink ref="A70" location="'Fig.60'!A1" display="'Fig.60'!A1" xr:uid="{FDA0399F-1AFB-4F3B-B822-CB36372D7A9D}"/>
    <hyperlink ref="A71" location="'Fig.61'!A1" display="'Fig.61'!A1" xr:uid="{D1179B93-3A88-4B7A-B3CA-589CFE53215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7"/>
  <dimension ref="A1:U31"/>
  <sheetViews>
    <sheetView showGridLines="0" zoomScaleNormal="100" workbookViewId="0"/>
  </sheetViews>
  <sheetFormatPr defaultColWidth="9.1796875" defaultRowHeight="13"/>
  <cols>
    <col min="1" max="1" width="25.54296875" style="29" customWidth="1"/>
    <col min="2" max="16384" width="9.1796875" style="29"/>
  </cols>
  <sheetData>
    <row r="1" spans="1:13">
      <c r="A1" s="20" t="s">
        <v>167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21">
      <c r="A20" s="31" t="s">
        <v>87</v>
      </c>
    </row>
    <row r="21" spans="1:21">
      <c r="A21" s="32" t="s">
        <v>168</v>
      </c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169</v>
      </c>
      <c r="B22" s="48">
        <v>100</v>
      </c>
      <c r="C22" s="48">
        <v>99.85744577532941</v>
      </c>
      <c r="D22" s="48">
        <v>99.950042859264514</v>
      </c>
      <c r="E22" s="48">
        <v>100.0006869171159</v>
      </c>
      <c r="F22" s="48">
        <v>99.394250143122918</v>
      </c>
      <c r="G22" s="48">
        <v>98.620732524361998</v>
      </c>
      <c r="H22" s="48">
        <v>98.122024733235605</v>
      </c>
      <c r="I22" s="48">
        <v>98.038773663280267</v>
      </c>
      <c r="J22" s="48">
        <v>97.673434807130775</v>
      </c>
      <c r="K22" s="48">
        <v>97.094436184499997</v>
      </c>
      <c r="L22" s="48">
        <v>97.015806324983586</v>
      </c>
      <c r="M22" s="48">
        <v>97.363444321416367</v>
      </c>
      <c r="N22" s="48">
        <v>97.236951645311194</v>
      </c>
      <c r="O22" s="48">
        <v>96.705529522076517</v>
      </c>
      <c r="P22" s="48">
        <v>96.098883489761661</v>
      </c>
      <c r="Q22" s="48">
        <v>95.476692280511131</v>
      </c>
      <c r="R22" s="48">
        <v>95.495724831751659</v>
      </c>
      <c r="S22" s="48">
        <v>96.147526637830609</v>
      </c>
      <c r="T22" s="48">
        <v>97.618612058200441</v>
      </c>
      <c r="U22" s="48">
        <v>98.331900519672217</v>
      </c>
    </row>
    <row r="23" spans="1:21">
      <c r="A23" s="32" t="s">
        <v>64</v>
      </c>
      <c r="B23" s="48">
        <v>100</v>
      </c>
      <c r="C23" s="48">
        <v>99.635633847496322</v>
      </c>
      <c r="D23" s="48">
        <v>99.039357118480368</v>
      </c>
      <c r="E23" s="48">
        <v>97.751511683804665</v>
      </c>
      <c r="F23" s="48">
        <v>96.218582754583281</v>
      </c>
      <c r="G23" s="48">
        <v>94.654013194259917</v>
      </c>
      <c r="H23" s="48">
        <v>93.1158388053192</v>
      </c>
      <c r="I23" s="48">
        <v>91.884952900112225</v>
      </c>
      <c r="J23" s="48">
        <v>90.659687755715325</v>
      </c>
      <c r="K23" s="48">
        <v>89.625306018679041</v>
      </c>
      <c r="L23" s="48">
        <v>88.74634144694744</v>
      </c>
      <c r="M23" s="48">
        <v>88.316772933031686</v>
      </c>
      <c r="N23" s="48">
        <v>88.021074507131814</v>
      </c>
      <c r="O23" s="48">
        <v>87.54287269164017</v>
      </c>
      <c r="P23" s="48">
        <v>86.665721044099357</v>
      </c>
      <c r="Q23" s="48">
        <v>87.11686101386853</v>
      </c>
      <c r="R23" s="48">
        <v>86.951292653211169</v>
      </c>
      <c r="S23" s="48">
        <v>85.701293579783965</v>
      </c>
      <c r="T23" s="48">
        <v>82.267996221564545</v>
      </c>
      <c r="U23" s="48">
        <v>79.143384175954111</v>
      </c>
    </row>
    <row r="24" spans="1:21">
      <c r="A24" s="32" t="s">
        <v>53</v>
      </c>
      <c r="B24" s="48">
        <v>100</v>
      </c>
      <c r="C24" s="48">
        <v>99.358729156578548</v>
      </c>
      <c r="D24" s="48">
        <v>98.301228596527082</v>
      </c>
      <c r="E24" s="48">
        <v>96.695060246109051</v>
      </c>
      <c r="F24" s="48">
        <v>95.041598589222005</v>
      </c>
      <c r="G24" s="48">
        <v>93.685690234103561</v>
      </c>
      <c r="H24" s="48">
        <v>91.307708769641337</v>
      </c>
      <c r="I24" s="48">
        <v>88.928408243725997</v>
      </c>
      <c r="J24" s="48">
        <v>85.795900351463231</v>
      </c>
      <c r="K24" s="48">
        <v>84.148146381132094</v>
      </c>
      <c r="L24" s="48">
        <v>82.908587570029653</v>
      </c>
      <c r="M24" s="48">
        <v>82.124640050228706</v>
      </c>
      <c r="N24" s="48">
        <v>81.43707806765083</v>
      </c>
      <c r="O24" s="48">
        <v>81.236467997012241</v>
      </c>
      <c r="P24" s="48">
        <v>81.310817650432071</v>
      </c>
      <c r="Q24" s="48">
        <v>81.336795727748608</v>
      </c>
      <c r="R24" s="48">
        <v>80.682126314507215</v>
      </c>
      <c r="S24" s="48">
        <v>80.110330190123975</v>
      </c>
      <c r="T24" s="48">
        <v>79.124216054721856</v>
      </c>
      <c r="U24" s="48">
        <v>78.117123582473184</v>
      </c>
    </row>
    <row r="25" spans="1:21">
      <c r="A25" s="32" t="s">
        <v>170</v>
      </c>
      <c r="B25" s="48">
        <v>100.00000000000001</v>
      </c>
      <c r="C25" s="48">
        <v>99.705750031498994</v>
      </c>
      <c r="D25" s="48">
        <v>99.39254075773988</v>
      </c>
      <c r="E25" s="48">
        <v>98.700082008631995</v>
      </c>
      <c r="F25" s="48">
        <v>97.533396740323937</v>
      </c>
      <c r="G25" s="48">
        <v>96.417102998977029</v>
      </c>
      <c r="H25" s="48">
        <v>95.264840901043712</v>
      </c>
      <c r="I25" s="48">
        <v>94.351332524342027</v>
      </c>
      <c r="J25" s="48">
        <v>93.220944657636693</v>
      </c>
      <c r="K25" s="48">
        <v>92.204494435725877</v>
      </c>
      <c r="L25" s="48">
        <v>91.577012020798293</v>
      </c>
      <c r="M25" s="48">
        <v>91.44913932003287</v>
      </c>
      <c r="N25" s="48">
        <v>91.178881846888856</v>
      </c>
      <c r="O25" s="48">
        <v>90.554678551718922</v>
      </c>
      <c r="P25" s="48">
        <v>89.804345778872687</v>
      </c>
      <c r="Q25" s="48">
        <v>89.874018187809781</v>
      </c>
      <c r="R25" s="48">
        <v>89.721541538050644</v>
      </c>
      <c r="S25" s="48">
        <v>89.344004527052277</v>
      </c>
      <c r="T25" s="48">
        <v>88.304236210997573</v>
      </c>
      <c r="U25" s="48">
        <v>87.034066677322315</v>
      </c>
    </row>
    <row r="27" spans="1:21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1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1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21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21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</sheetData>
  <hyperlinks>
    <hyperlink ref="M1" location="Índice!A1" display="&gt; Summary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B885-E60B-473B-A116-26AE87E39F52}">
  <sheetPr codeName="Planilha58"/>
  <dimension ref="A1:M24"/>
  <sheetViews>
    <sheetView showGridLines="0" zoomScaleNormal="100" workbookViewId="0"/>
  </sheetViews>
  <sheetFormatPr defaultColWidth="8.7265625" defaultRowHeight="14.5"/>
  <cols>
    <col min="1" max="1" width="30.81640625" style="21" customWidth="1"/>
    <col min="2" max="2" width="10.54296875" style="21" customWidth="1"/>
    <col min="3" max="3" width="11.54296875" style="21" bestFit="1" customWidth="1"/>
    <col min="4" max="24" width="10.54296875" style="21" customWidth="1"/>
    <col min="25" max="26" width="10.54296875" style="21" bestFit="1" customWidth="1"/>
    <col min="27" max="16384" width="8.7265625" style="21"/>
  </cols>
  <sheetData>
    <row r="1" spans="1:13">
      <c r="A1" s="20" t="s">
        <v>171</v>
      </c>
      <c r="B1" s="20"/>
      <c r="C1" s="20"/>
      <c r="D1" s="20"/>
      <c r="E1" s="20"/>
      <c r="F1" s="20"/>
      <c r="G1" s="20"/>
      <c r="H1" s="20"/>
      <c r="I1" s="20"/>
      <c r="M1" s="22" t="s">
        <v>85</v>
      </c>
    </row>
    <row r="2" spans="1:13">
      <c r="A2" s="23" t="s">
        <v>103</v>
      </c>
    </row>
    <row r="20" spans="1:3">
      <c r="A20" s="24" t="s">
        <v>87</v>
      </c>
    </row>
    <row r="21" spans="1:3">
      <c r="A21" s="25" t="s">
        <v>168</v>
      </c>
      <c r="B21" s="26">
        <v>2005</v>
      </c>
      <c r="C21" s="26">
        <v>2024</v>
      </c>
    </row>
    <row r="22" spans="1:3">
      <c r="A22" s="25" t="s">
        <v>170</v>
      </c>
      <c r="B22" s="27">
        <v>100.00000000000001</v>
      </c>
      <c r="C22" s="27">
        <v>87.034066677322315</v>
      </c>
    </row>
    <row r="23" spans="1:3">
      <c r="A23" s="25" t="s">
        <v>172</v>
      </c>
      <c r="B23" s="27">
        <v>182.12593393551199</v>
      </c>
      <c r="C23" s="27">
        <v>272.47585344496906</v>
      </c>
    </row>
    <row r="24" spans="1:3">
      <c r="A24" s="25" t="s">
        <v>173</v>
      </c>
      <c r="B24" s="27">
        <v>0</v>
      </c>
      <c r="C24" s="27">
        <v>40.592194328978849</v>
      </c>
    </row>
  </sheetData>
  <hyperlinks>
    <hyperlink ref="M1" location="Índice!A1" display="&gt; Summary" xr:uid="{B8D868AD-8250-4BC3-B1EA-E8E363643FF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8"/>
  <dimension ref="A1:M36"/>
  <sheetViews>
    <sheetView showGridLines="0" topLeftCell="A4" zoomScaleNormal="100" workbookViewId="0">
      <selection activeCell="J33" sqref="J33"/>
    </sheetView>
  </sheetViews>
  <sheetFormatPr defaultColWidth="9.1796875" defaultRowHeight="13"/>
  <cols>
    <col min="1" max="1" width="12.81640625" style="29" customWidth="1"/>
    <col min="2" max="5" width="12" style="29" bestFit="1" customWidth="1"/>
    <col min="6" max="6" width="11.54296875" style="29" customWidth="1"/>
    <col min="7" max="16384" width="9.1796875" style="29"/>
  </cols>
  <sheetData>
    <row r="1" spans="1:13">
      <c r="A1" s="20" t="s">
        <v>174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6">
      <c r="A20" s="31" t="s">
        <v>87</v>
      </c>
    </row>
    <row r="21" spans="1:6" ht="14.5">
      <c r="A21" s="188" t="s">
        <v>104</v>
      </c>
      <c r="B21" s="188"/>
      <c r="C21" s="188"/>
      <c r="D21" s="188"/>
      <c r="E21" s="188"/>
      <c r="F21" s="188"/>
    </row>
    <row r="22" spans="1:6">
      <c r="A22" s="32"/>
      <c r="B22" s="33">
        <v>2005</v>
      </c>
      <c r="C22" s="33">
        <v>2010</v>
      </c>
      <c r="D22" s="33">
        <v>2015</v>
      </c>
      <c r="E22" s="33">
        <v>2020</v>
      </c>
      <c r="F22" s="33">
        <v>2024</v>
      </c>
    </row>
    <row r="23" spans="1:6">
      <c r="A23" s="32" t="s">
        <v>54</v>
      </c>
      <c r="B23" s="38">
        <v>7999.7773118963742</v>
      </c>
      <c r="C23" s="38">
        <v>8354.1639423662855</v>
      </c>
      <c r="D23" s="38">
        <v>10370.109389406591</v>
      </c>
      <c r="E23" s="38">
        <v>9451.9236577264328</v>
      </c>
      <c r="F23" s="38">
        <v>12774.177217428845</v>
      </c>
    </row>
    <row r="24" spans="1:6">
      <c r="A24" s="32" t="s">
        <v>55</v>
      </c>
      <c r="B24" s="38">
        <v>2528.0831501418593</v>
      </c>
      <c r="C24" s="38">
        <v>1579.2874946375387</v>
      </c>
      <c r="D24" s="38">
        <v>1689.0811788524061</v>
      </c>
      <c r="E24" s="38">
        <v>1390.7828476824427</v>
      </c>
      <c r="F24" s="38">
        <v>1929.938633903545</v>
      </c>
    </row>
    <row r="25" spans="1:6">
      <c r="A25" s="32" t="s">
        <v>56</v>
      </c>
      <c r="B25" s="38">
        <v>5471.6941617545153</v>
      </c>
      <c r="C25" s="38">
        <v>6774.8764477287459</v>
      </c>
      <c r="D25" s="38">
        <v>8681.0282105541846</v>
      </c>
      <c r="E25" s="38">
        <v>8061.1408100439894</v>
      </c>
      <c r="F25" s="38">
        <v>10844.238583525301</v>
      </c>
    </row>
    <row r="26" spans="1:6">
      <c r="A26" s="32" t="s">
        <v>53</v>
      </c>
      <c r="B26" s="38">
        <v>21976.557302874724</v>
      </c>
      <c r="C26" s="38">
        <v>23844.747423892128</v>
      </c>
      <c r="D26" s="38">
        <v>25438.487822623101</v>
      </c>
      <c r="E26" s="38">
        <v>28298.403679058447</v>
      </c>
      <c r="F26" s="38">
        <v>31047.162698134794</v>
      </c>
    </row>
    <row r="27" spans="1:6">
      <c r="A27" s="33" t="s">
        <v>99</v>
      </c>
      <c r="B27" s="38">
        <v>29976.334614771098</v>
      </c>
      <c r="C27" s="38">
        <v>32198.911366258413</v>
      </c>
      <c r="D27" s="38">
        <v>35808.597212029694</v>
      </c>
      <c r="E27" s="38">
        <v>37750.327336784881</v>
      </c>
      <c r="F27" s="38">
        <v>43821.339915563643</v>
      </c>
    </row>
    <row r="28" spans="1:6">
      <c r="A28" s="32"/>
      <c r="B28" s="32"/>
      <c r="C28" s="32"/>
      <c r="D28" s="32"/>
      <c r="E28" s="32"/>
      <c r="F28" s="32"/>
    </row>
    <row r="29" spans="1:6">
      <c r="A29" s="32" t="s">
        <v>54</v>
      </c>
      <c r="B29" s="51">
        <v>0.26686976292139514</v>
      </c>
      <c r="C29" s="51">
        <v>0.25945485694652098</v>
      </c>
      <c r="D29" s="51">
        <v>0.28959831428199068</v>
      </c>
      <c r="E29" s="51">
        <v>0.25037991256081737</v>
      </c>
      <c r="F29" s="51">
        <v>0.29150585632576587</v>
      </c>
    </row>
    <row r="30" spans="1:6">
      <c r="A30" s="32" t="s">
        <v>53</v>
      </c>
      <c r="B30" s="51">
        <v>0.73313023707860481</v>
      </c>
      <c r="C30" s="51">
        <v>0.74054514305347896</v>
      </c>
      <c r="D30" s="51">
        <v>0.71040168571800921</v>
      </c>
      <c r="E30" s="51">
        <v>0.74962008743918251</v>
      </c>
      <c r="F30" s="51">
        <v>0.70849414367423402</v>
      </c>
    </row>
    <row r="31" spans="1:6">
      <c r="A31" s="33" t="s">
        <v>99</v>
      </c>
      <c r="B31" s="51">
        <v>1</v>
      </c>
      <c r="C31" s="51">
        <v>1</v>
      </c>
      <c r="D31" s="51">
        <v>0.99999999999999989</v>
      </c>
      <c r="E31" s="51">
        <v>0.99999999999999989</v>
      </c>
      <c r="F31" s="51">
        <v>0.99999999999999989</v>
      </c>
    </row>
    <row r="32" spans="1:6">
      <c r="A32" s="32"/>
      <c r="B32" s="32"/>
      <c r="C32" s="32"/>
      <c r="D32" s="32"/>
      <c r="E32" s="32"/>
      <c r="F32" s="32"/>
    </row>
    <row r="33" spans="1:6">
      <c r="A33" s="32"/>
      <c r="B33" s="33">
        <v>2005</v>
      </c>
      <c r="C33" s="33">
        <v>2010</v>
      </c>
      <c r="D33" s="33">
        <v>2015</v>
      </c>
      <c r="E33" s="33">
        <v>2020</v>
      </c>
      <c r="F33" s="33">
        <v>2024</v>
      </c>
    </row>
    <row r="34" spans="1:6">
      <c r="A34" s="32" t="s">
        <v>51</v>
      </c>
      <c r="B34" s="51">
        <v>8.433596644254579E-2</v>
      </c>
      <c r="C34" s="51">
        <v>4.9047853720063685E-2</v>
      </c>
      <c r="D34" s="51">
        <v>4.716971091749355E-2</v>
      </c>
      <c r="E34" s="51">
        <v>3.6841610279951892E-2</v>
      </c>
      <c r="F34" s="51">
        <v>4.4041068521003979E-2</v>
      </c>
    </row>
    <row r="35" spans="1:6">
      <c r="A35" s="32" t="s">
        <v>52</v>
      </c>
      <c r="B35" s="51">
        <v>0.18253379647884937</v>
      </c>
      <c r="C35" s="51">
        <v>0.21040700322645728</v>
      </c>
      <c r="D35" s="51">
        <v>0.24242860336449715</v>
      </c>
      <c r="E35" s="51">
        <v>0.21353830228086548</v>
      </c>
      <c r="F35" s="51">
        <v>0.24746478780476192</v>
      </c>
    </row>
    <row r="36" spans="1:6">
      <c r="A36" s="32" t="s">
        <v>53</v>
      </c>
      <c r="B36" s="51">
        <v>0.73313023707860481</v>
      </c>
      <c r="C36" s="51">
        <v>0.74054514305347896</v>
      </c>
      <c r="D36" s="51">
        <v>0.71040168571800921</v>
      </c>
      <c r="E36" s="51">
        <v>0.74962008743918251</v>
      </c>
      <c r="F36" s="51">
        <v>0.70849414367423402</v>
      </c>
    </row>
  </sheetData>
  <mergeCells count="1">
    <mergeCell ref="A21:F21"/>
  </mergeCells>
  <hyperlinks>
    <hyperlink ref="M1" location="Índice!A1" display="&gt; Summary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9"/>
  <dimension ref="A1:M37"/>
  <sheetViews>
    <sheetView showGridLines="0" zoomScaleNormal="100" workbookViewId="0">
      <selection activeCell="J33" sqref="J33"/>
    </sheetView>
  </sheetViews>
  <sheetFormatPr defaultColWidth="9.1796875" defaultRowHeight="13"/>
  <cols>
    <col min="1" max="1" width="12.81640625" style="29" customWidth="1"/>
    <col min="2" max="2" width="12" style="29" customWidth="1"/>
    <col min="3" max="5" width="12.26953125" style="29" customWidth="1"/>
    <col min="6" max="6" width="12" style="29" customWidth="1"/>
    <col min="7" max="16384" width="9.1796875" style="29"/>
  </cols>
  <sheetData>
    <row r="1" spans="1:13">
      <c r="A1" s="20" t="s">
        <v>176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178</v>
      </c>
    </row>
    <row r="20" spans="1:6">
      <c r="A20" s="31" t="s">
        <v>87</v>
      </c>
    </row>
    <row r="21" spans="1:6" ht="17.25" customHeight="1">
      <c r="A21" s="188" t="s">
        <v>1</v>
      </c>
      <c r="B21" s="188"/>
      <c r="C21" s="188"/>
      <c r="D21" s="188"/>
      <c r="E21" s="188"/>
      <c r="F21" s="188"/>
    </row>
    <row r="22" spans="1:6">
      <c r="A22" s="32"/>
      <c r="B22" s="33">
        <v>2005</v>
      </c>
      <c r="C22" s="33">
        <v>2010</v>
      </c>
      <c r="D22" s="33">
        <v>2015</v>
      </c>
      <c r="E22" s="33">
        <v>2020</v>
      </c>
      <c r="F22" s="33">
        <v>2024</v>
      </c>
    </row>
    <row r="23" spans="1:6">
      <c r="A23" s="32" t="s">
        <v>54</v>
      </c>
      <c r="B23" s="38">
        <v>6492.0970571467333</v>
      </c>
      <c r="C23" s="38">
        <v>7119.4513050874484</v>
      </c>
      <c r="D23" s="38">
        <v>9241.2142481818537</v>
      </c>
      <c r="E23" s="38">
        <v>8390.4260225445269</v>
      </c>
      <c r="F23" s="38">
        <v>11226.601186540494</v>
      </c>
    </row>
    <row r="24" spans="1:6">
      <c r="A24" s="32" t="s">
        <v>55</v>
      </c>
      <c r="B24" s="38">
        <v>1891.8079190000003</v>
      </c>
      <c r="C24" s="38">
        <v>1123.7417280389834</v>
      </c>
      <c r="D24" s="38">
        <v>1376.9987226878452</v>
      </c>
      <c r="E24" s="38">
        <v>1098.6528923601936</v>
      </c>
      <c r="F24" s="38">
        <v>1634.0207125667143</v>
      </c>
    </row>
    <row r="25" spans="1:6">
      <c r="A25" s="32" t="s">
        <v>56</v>
      </c>
      <c r="B25" s="38">
        <v>4600.2891381467334</v>
      </c>
      <c r="C25" s="38">
        <v>5995.7095770484648</v>
      </c>
      <c r="D25" s="38">
        <v>7864.2155254940089</v>
      </c>
      <c r="E25" s="38">
        <v>7291.7731301843332</v>
      </c>
      <c r="F25" s="38">
        <v>9592.5804739737796</v>
      </c>
    </row>
    <row r="26" spans="1:6">
      <c r="A26" s="32" t="s">
        <v>53</v>
      </c>
      <c r="B26" s="38">
        <v>7154.597999999999</v>
      </c>
      <c r="C26" s="38">
        <v>9220.4616199999982</v>
      </c>
      <c r="D26" s="38">
        <v>11282.988612562387</v>
      </c>
      <c r="E26" s="38">
        <v>12800.645771415691</v>
      </c>
      <c r="F26" s="38">
        <v>15761.158336937402</v>
      </c>
    </row>
    <row r="27" spans="1:6">
      <c r="A27" s="32"/>
      <c r="B27" s="38">
        <v>13646.695057146731</v>
      </c>
      <c r="C27" s="38">
        <v>16339.912925087447</v>
      </c>
      <c r="D27" s="38">
        <v>20524.202860744241</v>
      </c>
      <c r="E27" s="38">
        <v>21191.071793960218</v>
      </c>
      <c r="F27" s="38">
        <v>26987.759523477896</v>
      </c>
    </row>
    <row r="28" spans="1:6">
      <c r="A28" s="32"/>
      <c r="B28" s="32"/>
      <c r="C28" s="32"/>
      <c r="D28" s="32"/>
      <c r="E28" s="32"/>
      <c r="F28" s="32"/>
    </row>
    <row r="29" spans="1:6">
      <c r="A29" s="32" t="s">
        <v>54</v>
      </c>
      <c r="B29" s="51">
        <v>0.47572668913319366</v>
      </c>
      <c r="C29" s="51">
        <v>0.43570925608523997</v>
      </c>
      <c r="D29" s="51">
        <v>0.45025935043046794</v>
      </c>
      <c r="E29" s="51">
        <v>0.39594155992317137</v>
      </c>
      <c r="F29" s="51">
        <v>0.41598863280125037</v>
      </c>
    </row>
    <row r="30" spans="1:6">
      <c r="A30" s="32" t="s">
        <v>53</v>
      </c>
      <c r="B30" s="51">
        <v>0.5242733108668064</v>
      </c>
      <c r="C30" s="51">
        <v>0.56429074391476008</v>
      </c>
      <c r="D30" s="51">
        <v>0.54974064956953206</v>
      </c>
      <c r="E30" s="51">
        <v>0.60405844007682863</v>
      </c>
      <c r="F30" s="51">
        <v>0.58401136719874958</v>
      </c>
    </row>
    <row r="31" spans="1:6">
      <c r="A31" s="32"/>
      <c r="B31" s="51">
        <v>1</v>
      </c>
      <c r="C31" s="51">
        <v>1</v>
      </c>
      <c r="D31" s="51">
        <v>1</v>
      </c>
      <c r="E31" s="51">
        <v>1</v>
      </c>
      <c r="F31" s="51">
        <v>1</v>
      </c>
    </row>
    <row r="32" spans="1:6">
      <c r="A32" s="32"/>
      <c r="B32" s="32"/>
      <c r="C32" s="32"/>
      <c r="D32" s="32"/>
      <c r="E32" s="32"/>
      <c r="F32" s="32"/>
    </row>
    <row r="33" spans="1:6">
      <c r="A33" s="32"/>
      <c r="B33" s="33">
        <v>2005</v>
      </c>
      <c r="C33" s="33">
        <v>2010</v>
      </c>
      <c r="D33" s="33">
        <v>2015</v>
      </c>
      <c r="E33" s="33">
        <v>2020</v>
      </c>
      <c r="F33" s="33">
        <v>2024</v>
      </c>
    </row>
    <row r="34" spans="1:6">
      <c r="A34" s="32" t="s">
        <v>51</v>
      </c>
      <c r="B34" s="51">
        <v>0.13862755129193471</v>
      </c>
      <c r="C34" s="51">
        <v>6.8772810062754319E-2</v>
      </c>
      <c r="D34" s="51">
        <v>6.7091459387276439E-2</v>
      </c>
      <c r="E34" s="51">
        <v>5.1845083771238351E-2</v>
      </c>
      <c r="F34" s="51">
        <v>6.0546734572212428E-2</v>
      </c>
    </row>
    <row r="35" spans="1:6">
      <c r="A35" s="32" t="s">
        <v>52</v>
      </c>
      <c r="B35" s="51">
        <v>0.33709913784125894</v>
      </c>
      <c r="C35" s="51">
        <v>0.3669364460224856</v>
      </c>
      <c r="D35" s="51">
        <v>0.38316789104319154</v>
      </c>
      <c r="E35" s="51">
        <v>0.34409647615193306</v>
      </c>
      <c r="F35" s="51">
        <v>0.35544189822903793</v>
      </c>
    </row>
    <row r="36" spans="1:6">
      <c r="A36" s="32" t="s">
        <v>53</v>
      </c>
      <c r="B36" s="51">
        <v>0.5242733108668064</v>
      </c>
      <c r="C36" s="51">
        <v>0.56429074391476008</v>
      </c>
      <c r="D36" s="51">
        <v>0.54974064956953206</v>
      </c>
      <c r="E36" s="51">
        <v>0.60405844007682863</v>
      </c>
      <c r="F36" s="51">
        <v>0.58401136719874958</v>
      </c>
    </row>
    <row r="37" spans="1:6">
      <c r="A37" s="32"/>
      <c r="B37" s="51">
        <v>1</v>
      </c>
      <c r="C37" s="51">
        <v>1</v>
      </c>
      <c r="D37" s="51">
        <v>1</v>
      </c>
      <c r="E37" s="51">
        <v>1</v>
      </c>
      <c r="F37" s="51">
        <v>1</v>
      </c>
    </row>
  </sheetData>
  <mergeCells count="1">
    <mergeCell ref="A21:F21"/>
  </mergeCells>
  <hyperlinks>
    <hyperlink ref="M1" location="Índice!A1" display="&gt; Summary" xr:uid="{00000000-0004-0000-0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21"/>
  <dimension ref="A1:Q22"/>
  <sheetViews>
    <sheetView showGridLines="0" zoomScaleNormal="100" workbookViewId="0"/>
  </sheetViews>
  <sheetFormatPr defaultColWidth="9.1796875" defaultRowHeight="13"/>
  <cols>
    <col min="1" max="1" width="44.7265625" style="29" customWidth="1"/>
    <col min="2" max="8" width="9.1796875" style="29"/>
    <col min="9" max="9" width="9.1796875" style="29" customWidth="1"/>
    <col min="10" max="13" width="9.1796875" style="29"/>
    <col min="14" max="14" width="10.54296875" style="29" customWidth="1"/>
    <col min="15" max="16384" width="9.1796875" style="29"/>
  </cols>
  <sheetData>
    <row r="1" spans="1:13">
      <c r="A1" s="20" t="s">
        <v>177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17">
      <c r="A20" s="31" t="s">
        <v>87</v>
      </c>
    </row>
    <row r="21" spans="1:17">
      <c r="A21" s="52" t="s">
        <v>88</v>
      </c>
      <c r="B21" s="53">
        <v>2009</v>
      </c>
      <c r="C21" s="53">
        <v>2010</v>
      </c>
      <c r="D21" s="53">
        <v>2011</v>
      </c>
      <c r="E21" s="53">
        <v>2012</v>
      </c>
      <c r="F21" s="53">
        <v>2013</v>
      </c>
      <c r="G21" s="53">
        <v>2014</v>
      </c>
      <c r="H21" s="53">
        <v>2015</v>
      </c>
      <c r="I21" s="53">
        <v>2016</v>
      </c>
      <c r="J21" s="53">
        <v>2017</v>
      </c>
      <c r="K21" s="53">
        <v>2018</v>
      </c>
      <c r="L21" s="53">
        <v>2019</v>
      </c>
      <c r="M21" s="53">
        <v>2020</v>
      </c>
      <c r="N21" s="53">
        <v>2021</v>
      </c>
      <c r="O21" s="53">
        <v>2022</v>
      </c>
      <c r="P21" s="53">
        <v>2023</v>
      </c>
      <c r="Q21" s="53">
        <v>2024</v>
      </c>
    </row>
    <row r="22" spans="1:17">
      <c r="A22" s="52" t="s">
        <v>89</v>
      </c>
      <c r="B22" s="54">
        <v>4</v>
      </c>
      <c r="C22" s="54">
        <v>21</v>
      </c>
      <c r="D22" s="54">
        <v>357</v>
      </c>
      <c r="E22" s="54">
        <v>415</v>
      </c>
      <c r="F22" s="54">
        <v>1378</v>
      </c>
      <c r="G22" s="54">
        <v>1411</v>
      </c>
      <c r="H22" s="54">
        <v>2545</v>
      </c>
      <c r="I22" s="54">
        <v>3921</v>
      </c>
      <c r="J22" s="54">
        <v>4428</v>
      </c>
      <c r="K22" s="54">
        <v>4485</v>
      </c>
      <c r="L22" s="54">
        <v>4609</v>
      </c>
      <c r="M22" s="54">
        <v>4759</v>
      </c>
      <c r="N22" s="54">
        <v>4800</v>
      </c>
      <c r="O22" s="54">
        <v>4898</v>
      </c>
      <c r="P22" s="54">
        <v>4943</v>
      </c>
      <c r="Q22" s="54">
        <v>5073</v>
      </c>
    </row>
  </sheetData>
  <hyperlinks>
    <hyperlink ref="M1" location="Índice!A1" display="&gt; Summary" xr:uid="{00000000-0004-0000-0D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0"/>
  <dimension ref="A1:Y25"/>
  <sheetViews>
    <sheetView showGridLines="0" zoomScaleNormal="100" workbookViewId="0"/>
  </sheetViews>
  <sheetFormatPr defaultColWidth="9.1796875" defaultRowHeight="13"/>
  <cols>
    <col min="1" max="1" width="12.7265625" style="29" customWidth="1"/>
    <col min="2" max="16384" width="9.1796875" style="29"/>
  </cols>
  <sheetData>
    <row r="1" spans="1:13">
      <c r="A1" s="20" t="s">
        <v>179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25">
      <c r="A20" s="31" t="s">
        <v>87</v>
      </c>
    </row>
    <row r="21" spans="1:25">
      <c r="A21" s="33" t="s">
        <v>2</v>
      </c>
      <c r="B21" s="33">
        <v>2001</v>
      </c>
      <c r="C21" s="33">
        <v>2002</v>
      </c>
      <c r="D21" s="33">
        <v>2003</v>
      </c>
      <c r="E21" s="33">
        <v>2004</v>
      </c>
      <c r="F21" s="33">
        <v>2005</v>
      </c>
      <c r="G21" s="33">
        <v>2006</v>
      </c>
      <c r="H21" s="33">
        <v>2007</v>
      </c>
      <c r="I21" s="33">
        <v>2008</v>
      </c>
      <c r="J21" s="33">
        <v>2009</v>
      </c>
      <c r="K21" s="33">
        <v>2010</v>
      </c>
      <c r="L21" s="33">
        <v>2011</v>
      </c>
      <c r="M21" s="33">
        <v>2012</v>
      </c>
      <c r="N21" s="33">
        <v>2013</v>
      </c>
      <c r="O21" s="33">
        <v>2014</v>
      </c>
      <c r="P21" s="33">
        <v>2015</v>
      </c>
      <c r="Q21" s="33">
        <v>2016</v>
      </c>
      <c r="R21" s="33">
        <v>2017</v>
      </c>
      <c r="S21" s="33">
        <v>2018</v>
      </c>
      <c r="T21" s="33">
        <v>2019</v>
      </c>
      <c r="U21" s="33">
        <v>2020</v>
      </c>
      <c r="V21" s="33">
        <v>2021</v>
      </c>
      <c r="W21" s="33">
        <v>2022</v>
      </c>
      <c r="X21" s="33">
        <v>2023</v>
      </c>
      <c r="Y21" s="33">
        <v>2024</v>
      </c>
    </row>
    <row r="22" spans="1:25">
      <c r="A22" s="51" t="s">
        <v>41</v>
      </c>
      <c r="B22" s="51">
        <v>0.31374602334289942</v>
      </c>
      <c r="C22" s="51">
        <v>0.30103982481025193</v>
      </c>
      <c r="D22" s="51">
        <v>0.31167201274662903</v>
      </c>
      <c r="E22" s="51">
        <v>0.31452167289284166</v>
      </c>
      <c r="F22" s="51">
        <v>0.3255559049307562</v>
      </c>
      <c r="G22" s="51">
        <v>0.33149787279610021</v>
      </c>
      <c r="H22" s="51">
        <v>0.34785062262542954</v>
      </c>
      <c r="I22" s="51">
        <v>0.3579979753171198</v>
      </c>
      <c r="J22" s="51">
        <v>0.37019669562500707</v>
      </c>
      <c r="K22" s="51">
        <v>0.38668732597944044</v>
      </c>
      <c r="L22" s="51">
        <v>0.40833913779814102</v>
      </c>
      <c r="M22" s="51">
        <v>0.41958160882704798</v>
      </c>
      <c r="N22" s="51">
        <v>0.44521615450103125</v>
      </c>
      <c r="O22" s="51">
        <v>0.45049731644581348</v>
      </c>
      <c r="P22" s="51">
        <v>0.44354006776016519</v>
      </c>
      <c r="Q22" s="51">
        <v>0.45008342541253427</v>
      </c>
      <c r="R22" s="51">
        <v>0.44466982329636506</v>
      </c>
      <c r="S22" s="51">
        <v>0.4379290498460317</v>
      </c>
      <c r="T22" s="51">
        <v>0.4497508116491184</v>
      </c>
      <c r="U22" s="51">
        <v>0.45234515404444886</v>
      </c>
      <c r="V22" s="51">
        <v>0.45481620320724681</v>
      </c>
      <c r="W22" s="51">
        <v>0.46198034499586277</v>
      </c>
      <c r="X22" s="51">
        <v>0.48409421900392002</v>
      </c>
      <c r="Y22" s="51">
        <v>0.50765213202185067</v>
      </c>
    </row>
    <row r="23" spans="1:25">
      <c r="A23" s="51" t="s">
        <v>42</v>
      </c>
      <c r="B23" s="51">
        <v>0.31305636485556321</v>
      </c>
      <c r="C23" s="51">
        <v>0.29407089513235096</v>
      </c>
      <c r="D23" s="51">
        <v>0.27176272369104748</v>
      </c>
      <c r="E23" s="51">
        <v>0.27126935884396364</v>
      </c>
      <c r="F23" s="51">
        <v>0.25994345701428639</v>
      </c>
      <c r="G23" s="51">
        <v>0.25648673470075983</v>
      </c>
      <c r="H23" s="51">
        <v>0.2624147055529284</v>
      </c>
      <c r="I23" s="51">
        <v>0.26316606508554929</v>
      </c>
      <c r="J23" s="51">
        <v>0.26155559451881893</v>
      </c>
      <c r="K23" s="51">
        <v>0.26410751550632527</v>
      </c>
      <c r="L23" s="51">
        <v>0.26987765981684497</v>
      </c>
      <c r="M23" s="51">
        <v>0.26513296495898542</v>
      </c>
      <c r="N23" s="51">
        <v>0.27030014881674663</v>
      </c>
      <c r="O23" s="51">
        <v>0.25874943346396945</v>
      </c>
      <c r="P23" s="51">
        <v>0.25714039654262277</v>
      </c>
      <c r="Q23" s="51">
        <v>0.25885476900059395</v>
      </c>
      <c r="R23" s="51">
        <v>0.25406788396956276</v>
      </c>
      <c r="S23" s="51">
        <v>0.24133004756217055</v>
      </c>
      <c r="T23" s="51">
        <v>0.23757946507721955</v>
      </c>
      <c r="U23" s="51">
        <v>0.238174260293812</v>
      </c>
      <c r="V23" s="51">
        <v>0.22822172987782305</v>
      </c>
      <c r="W23" s="51">
        <v>0.22121631128311481</v>
      </c>
      <c r="X23" s="51">
        <v>0.21073753260259656</v>
      </c>
      <c r="Y23" s="51">
        <v>0.20672901482011694</v>
      </c>
    </row>
    <row r="24" spans="1:25">
      <c r="A24" s="51" t="s">
        <v>43</v>
      </c>
      <c r="B24" s="51">
        <v>0.33911712784849646</v>
      </c>
      <c r="C24" s="51">
        <v>0.36941596678448352</v>
      </c>
      <c r="D24" s="51">
        <v>0.37906359188858396</v>
      </c>
      <c r="E24" s="51">
        <v>0.37577342431029176</v>
      </c>
      <c r="F24" s="51">
        <v>0.37471639831971287</v>
      </c>
      <c r="G24" s="51">
        <v>0.37176504068095567</v>
      </c>
      <c r="H24" s="51">
        <v>0.34768173804592434</v>
      </c>
      <c r="I24" s="51">
        <v>0.33558519371809459</v>
      </c>
      <c r="J24" s="51">
        <v>0.32203432994679898</v>
      </c>
      <c r="K24" s="51">
        <v>0.30514057753069518</v>
      </c>
      <c r="L24" s="51">
        <v>0.27584700070508988</v>
      </c>
      <c r="M24" s="51">
        <v>0.26841589217505551</v>
      </c>
      <c r="N24" s="51">
        <v>0.23798263794997163</v>
      </c>
      <c r="O24" s="51">
        <v>0.24186240007621204</v>
      </c>
      <c r="P24" s="51">
        <v>0.24897799578760543</v>
      </c>
      <c r="Q24" s="51">
        <v>0.23880196906678475</v>
      </c>
      <c r="R24" s="51">
        <v>0.24945409444548172</v>
      </c>
      <c r="S24" s="51">
        <v>0.26780050549724471</v>
      </c>
      <c r="T24" s="51">
        <v>0.25882298610153803</v>
      </c>
      <c r="U24" s="51">
        <v>0.25471174346405273</v>
      </c>
      <c r="V24" s="51">
        <v>0.26037483746718953</v>
      </c>
      <c r="W24" s="51">
        <v>0.25932492278956781</v>
      </c>
      <c r="X24" s="51">
        <v>0.25001648276152261</v>
      </c>
      <c r="Y24" s="51">
        <v>0.22934822105390748</v>
      </c>
    </row>
    <row r="25" spans="1:25">
      <c r="A25" s="51" t="s">
        <v>4</v>
      </c>
      <c r="B25" s="51">
        <v>3.4080483953040835E-2</v>
      </c>
      <c r="C25" s="51">
        <v>3.5473313272913629E-2</v>
      </c>
      <c r="D25" s="51">
        <v>3.750167167373953E-2</v>
      </c>
      <c r="E25" s="51">
        <v>3.8435543952902919E-2</v>
      </c>
      <c r="F25" s="51">
        <v>3.9784239735244656E-2</v>
      </c>
      <c r="G25" s="51">
        <v>4.025035182218429E-2</v>
      </c>
      <c r="H25" s="51">
        <v>4.2052933775717671E-2</v>
      </c>
      <c r="I25" s="51">
        <v>4.3250765879236305E-2</v>
      </c>
      <c r="J25" s="51">
        <v>4.6213379909375144E-2</v>
      </c>
      <c r="K25" s="51">
        <v>4.4064580983539062E-2</v>
      </c>
      <c r="L25" s="51">
        <v>4.5936201679924266E-2</v>
      </c>
      <c r="M25" s="51">
        <v>4.6869534038910997E-2</v>
      </c>
      <c r="N25" s="51">
        <v>4.650105873225046E-2</v>
      </c>
      <c r="O25" s="51">
        <v>4.8890850014005054E-2</v>
      </c>
      <c r="P25" s="51">
        <v>5.0341539909606582E-2</v>
      </c>
      <c r="Q25" s="51">
        <v>5.2259836520087047E-2</v>
      </c>
      <c r="R25" s="51">
        <v>5.1808198288590554E-2</v>
      </c>
      <c r="S25" s="51">
        <v>5.2940397094553039E-2</v>
      </c>
      <c r="T25" s="51">
        <v>5.3846737172123932E-2</v>
      </c>
      <c r="U25" s="51">
        <v>5.4768842197686345E-2</v>
      </c>
      <c r="V25" s="51">
        <v>5.6587229447740674E-2</v>
      </c>
      <c r="W25" s="51">
        <v>5.7478420931454548E-2</v>
      </c>
      <c r="X25" s="51">
        <v>5.5151765631960822E-2</v>
      </c>
      <c r="Y25" s="51">
        <v>5.627063210412496E-2</v>
      </c>
    </row>
  </sheetData>
  <hyperlinks>
    <hyperlink ref="M1" location="Índice!A1" display="&gt; Summary" xr:uid="{00000000-0004-0000-0E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1"/>
  <dimension ref="A1:Z23"/>
  <sheetViews>
    <sheetView showGridLines="0" zoomScaleNormal="100" workbookViewId="0"/>
  </sheetViews>
  <sheetFormatPr defaultColWidth="9.1796875" defaultRowHeight="13"/>
  <cols>
    <col min="1" max="1" width="26.7265625" style="29" customWidth="1"/>
    <col min="2" max="23" width="8.1796875" style="29" customWidth="1"/>
    <col min="24" max="16384" width="9.1796875" style="29"/>
  </cols>
  <sheetData>
    <row r="1" spans="1:13">
      <c r="A1" s="20" t="s">
        <v>180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6">
      <c r="A20" s="31" t="s">
        <v>87</v>
      </c>
    </row>
    <row r="21" spans="1:26">
      <c r="A21" s="32"/>
      <c r="B21" s="37" t="s">
        <v>132</v>
      </c>
      <c r="C21" s="37" t="s">
        <v>133</v>
      </c>
      <c r="D21" s="37" t="s">
        <v>134</v>
      </c>
      <c r="E21" s="37" t="s">
        <v>135</v>
      </c>
      <c r="F21" s="37" t="s">
        <v>136</v>
      </c>
      <c r="G21" s="37" t="s">
        <v>137</v>
      </c>
      <c r="H21" s="37" t="s">
        <v>138</v>
      </c>
      <c r="I21" s="37" t="s">
        <v>139</v>
      </c>
      <c r="J21" s="37" t="s">
        <v>140</v>
      </c>
      <c r="K21" s="37" t="s">
        <v>141</v>
      </c>
      <c r="L21" s="37" t="s">
        <v>181</v>
      </c>
      <c r="M21" s="37" t="s">
        <v>142</v>
      </c>
      <c r="N21" s="37" t="s">
        <v>143</v>
      </c>
      <c r="O21" s="37" t="s">
        <v>144</v>
      </c>
      <c r="P21" s="37" t="s">
        <v>182</v>
      </c>
      <c r="Q21" s="37" t="s">
        <v>145</v>
      </c>
      <c r="R21" s="37" t="s">
        <v>146</v>
      </c>
      <c r="S21" s="37" t="s">
        <v>147</v>
      </c>
      <c r="T21" s="37" t="s">
        <v>148</v>
      </c>
      <c r="U21" s="37">
        <v>2019</v>
      </c>
      <c r="V21" s="37">
        <v>2020</v>
      </c>
      <c r="W21" s="37">
        <v>2021</v>
      </c>
      <c r="X21" s="37">
        <v>2022</v>
      </c>
      <c r="Y21" s="37">
        <v>2023</v>
      </c>
      <c r="Z21" s="37">
        <v>2024</v>
      </c>
    </row>
    <row r="22" spans="1:26">
      <c r="A22" s="32" t="s">
        <v>183</v>
      </c>
      <c r="B22" s="55">
        <v>0.43734923600740078</v>
      </c>
      <c r="C22" s="55">
        <v>0.41593051270300102</v>
      </c>
      <c r="D22" s="55">
        <v>0.41730655929564475</v>
      </c>
      <c r="E22" s="55">
        <v>0.41199743951876888</v>
      </c>
      <c r="F22" s="55">
        <v>0.41167644755039673</v>
      </c>
      <c r="G22" s="55">
        <v>0.41166115738226849</v>
      </c>
      <c r="H22" s="55">
        <v>0.40786695765416492</v>
      </c>
      <c r="I22" s="55">
        <v>0.4028464393653034</v>
      </c>
      <c r="J22" s="55">
        <v>0.40306289890552199</v>
      </c>
      <c r="K22" s="55">
        <v>0.40197915732976947</v>
      </c>
      <c r="L22" s="55">
        <v>0.40320429181440604</v>
      </c>
      <c r="M22" s="55">
        <v>0.39124130154578796</v>
      </c>
      <c r="N22" s="55">
        <v>0.39258835793066277</v>
      </c>
      <c r="O22" s="55">
        <v>0.38550065040771048</v>
      </c>
      <c r="P22" s="55">
        <v>0.39607636736788793</v>
      </c>
      <c r="Q22" s="55">
        <v>0.39160432627759639</v>
      </c>
      <c r="R22" s="55">
        <v>0.377798104426675</v>
      </c>
      <c r="S22" s="55">
        <v>0.38225346462349324</v>
      </c>
      <c r="T22" s="55">
        <v>0.38985011445005424</v>
      </c>
      <c r="U22" s="55">
        <v>0.38720673243367448</v>
      </c>
      <c r="V22" s="55">
        <v>0.39856091688311102</v>
      </c>
      <c r="W22" s="55">
        <v>0.39573250617796402</v>
      </c>
      <c r="X22" s="55">
        <v>0.39059791398822907</v>
      </c>
      <c r="Y22" s="55">
        <v>0.40389365370927549</v>
      </c>
      <c r="Z22" s="55">
        <v>0.40956577766368701</v>
      </c>
    </row>
    <row r="23" spans="1:26">
      <c r="A23" s="32" t="s">
        <v>184</v>
      </c>
      <c r="B23" s="56">
        <v>1763.1145711755778</v>
      </c>
      <c r="C23" s="56">
        <v>1517.6748107618889</v>
      </c>
      <c r="D23" s="56">
        <v>1461.0291414344229</v>
      </c>
      <c r="E23" s="56">
        <v>1493.3858683033961</v>
      </c>
      <c r="F23" s="56">
        <v>1505.8659486491665</v>
      </c>
      <c r="G23" s="56">
        <v>1558.6377207690441</v>
      </c>
      <c r="H23" s="56">
        <v>1572.4577454809894</v>
      </c>
      <c r="I23" s="56">
        <v>1629.7163747083046</v>
      </c>
      <c r="J23" s="56">
        <v>1678.1590111620683</v>
      </c>
      <c r="K23" s="56">
        <v>1730.6760674144316</v>
      </c>
      <c r="L23" s="56">
        <v>1813.2796970144557</v>
      </c>
      <c r="M23" s="56">
        <v>1857.9987487053895</v>
      </c>
      <c r="N23" s="56">
        <v>1915.7268016416906</v>
      </c>
      <c r="O23" s="56">
        <v>1996.0698922471054</v>
      </c>
      <c r="P23" s="56">
        <v>2075.1564912575454</v>
      </c>
      <c r="Q23" s="56">
        <v>2020.0403954655019</v>
      </c>
      <c r="R23" s="56">
        <v>1977.5729334233956</v>
      </c>
      <c r="S23" s="56">
        <v>1976.8276320122604</v>
      </c>
      <c r="T23" s="56">
        <v>1985.551407066461</v>
      </c>
      <c r="U23" s="56">
        <v>2025.3242856469999</v>
      </c>
      <c r="V23" s="56">
        <v>2096.7389653659243</v>
      </c>
      <c r="W23" s="56">
        <v>2093.2320156467454</v>
      </c>
      <c r="X23" s="56">
        <v>2098.6167418555465</v>
      </c>
      <c r="Y23" s="56">
        <v>2273.9276385807557</v>
      </c>
      <c r="Z23" s="56">
        <v>2418.0740149232574</v>
      </c>
    </row>
  </sheetData>
  <hyperlinks>
    <hyperlink ref="M1" location="Índice!A1" display="&gt; Summary" xr:uid="{00000000-0004-0000-0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U23"/>
  <sheetViews>
    <sheetView zoomScaleNormal="100" workbookViewId="0"/>
  </sheetViews>
  <sheetFormatPr defaultColWidth="9.1796875" defaultRowHeight="13"/>
  <cols>
    <col min="1" max="1" width="46" style="58" customWidth="1"/>
    <col min="2" max="17" width="9.1796875" style="58"/>
    <col min="18" max="21" width="10.7265625" style="58" bestFit="1" customWidth="1"/>
    <col min="22" max="16384" width="9.1796875" style="58"/>
  </cols>
  <sheetData>
    <row r="1" spans="1:13">
      <c r="A1" s="20" t="s">
        <v>185</v>
      </c>
      <c r="B1" s="20"/>
      <c r="C1" s="20"/>
      <c r="D1" s="20"/>
      <c r="E1" s="20"/>
      <c r="F1" s="20"/>
      <c r="G1" s="20"/>
      <c r="H1" s="20"/>
      <c r="I1" s="20"/>
      <c r="J1" s="57"/>
      <c r="K1" s="57"/>
      <c r="M1" s="59" t="s">
        <v>85</v>
      </c>
    </row>
    <row r="2" spans="1:13">
      <c r="A2" s="29" t="s">
        <v>103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2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2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2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21">
      <c r="A20" s="31" t="s">
        <v>87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21">
      <c r="A21" s="60" t="s">
        <v>0</v>
      </c>
      <c r="B21" s="61">
        <v>2005</v>
      </c>
      <c r="C21" s="61">
        <v>2006</v>
      </c>
      <c r="D21" s="61">
        <v>2007</v>
      </c>
      <c r="E21" s="61">
        <v>2008</v>
      </c>
      <c r="F21" s="61">
        <v>2009</v>
      </c>
      <c r="G21" s="61">
        <v>2010</v>
      </c>
      <c r="H21" s="61">
        <v>2011</v>
      </c>
      <c r="I21" s="61">
        <v>2012</v>
      </c>
      <c r="J21" s="61">
        <v>2013</v>
      </c>
      <c r="K21" s="61">
        <v>2014</v>
      </c>
      <c r="L21" s="61">
        <v>2015</v>
      </c>
      <c r="M21" s="61">
        <v>2016</v>
      </c>
      <c r="N21" s="61">
        <v>2017</v>
      </c>
      <c r="O21" s="61">
        <v>2018</v>
      </c>
      <c r="P21" s="61">
        <v>2019</v>
      </c>
      <c r="Q21" s="61">
        <v>2020</v>
      </c>
      <c r="R21" s="61">
        <v>2021</v>
      </c>
      <c r="S21" s="61">
        <v>2022</v>
      </c>
      <c r="T21" s="61">
        <v>2023</v>
      </c>
      <c r="U21" s="61">
        <v>2024</v>
      </c>
    </row>
    <row r="22" spans="1:21">
      <c r="A22" s="60" t="s">
        <v>186</v>
      </c>
      <c r="B22" s="62">
        <v>12.99985072646396</v>
      </c>
      <c r="C22" s="62">
        <v>14.776442259110866</v>
      </c>
      <c r="D22" s="62">
        <v>17.127676187291414</v>
      </c>
      <c r="E22" s="62">
        <v>19.859693979987451</v>
      </c>
      <c r="F22" s="62">
        <v>23.100305082164876</v>
      </c>
      <c r="G22" s="62">
        <v>27.028968935829152</v>
      </c>
      <c r="H22" s="62">
        <v>30.959184568397824</v>
      </c>
      <c r="I22" s="62">
        <v>35.303300333177852</v>
      </c>
      <c r="J22" s="62">
        <v>40.471923114332029</v>
      </c>
      <c r="K22" s="62">
        <v>45.799099330122999</v>
      </c>
      <c r="L22" s="62">
        <v>50.908097065064219</v>
      </c>
      <c r="M22" s="62">
        <v>55.598658368709195</v>
      </c>
      <c r="N22" s="62">
        <v>60.089425187720444</v>
      </c>
      <c r="O22" s="62">
        <v>64.345291629434826</v>
      </c>
      <c r="P22" s="62">
        <v>68.816326965331342</v>
      </c>
      <c r="Q22" s="62">
        <v>72.652659188697342</v>
      </c>
      <c r="R22" s="62">
        <v>78.672776994063113</v>
      </c>
      <c r="S22" s="62">
        <v>86.031241414421117</v>
      </c>
      <c r="T22" s="62">
        <v>93.016588606851045</v>
      </c>
      <c r="U22" s="62">
        <v>98.753234601377883</v>
      </c>
    </row>
    <row r="23" spans="1:21">
      <c r="A23" s="60" t="s">
        <v>187</v>
      </c>
      <c r="B23" s="63">
        <v>3.2628413690403771E-3</v>
      </c>
      <c r="C23" s="63">
        <v>3.9040901109430016E-3</v>
      </c>
      <c r="D23" s="63">
        <v>4.5468868391138643E-3</v>
      </c>
      <c r="E23" s="63">
        <v>5.1912930953032814E-3</v>
      </c>
      <c r="F23" s="63">
        <v>5.8373748564619727E-3</v>
      </c>
      <c r="G23" s="63">
        <v>7.8117123536285216E-3</v>
      </c>
      <c r="H23" s="63">
        <v>9.6962037809746032E-3</v>
      </c>
      <c r="I23" s="63">
        <v>1.1509088461117407E-2</v>
      </c>
      <c r="J23" s="63">
        <v>1.3252618150165605E-2</v>
      </c>
      <c r="K23" s="63">
        <v>1.492699183498214E-2</v>
      </c>
      <c r="L23" s="63">
        <v>1.653813507402754E-2</v>
      </c>
      <c r="M23" s="63">
        <v>1.7805783798861868E-2</v>
      </c>
      <c r="N23" s="63">
        <v>1.9395008753324859E-2</v>
      </c>
      <c r="O23" s="63">
        <v>2.0768332075215879E-2</v>
      </c>
      <c r="P23" s="63">
        <v>2.2239703100199681E-2</v>
      </c>
      <c r="Q23" s="63">
        <v>2.443259817506643E-2</v>
      </c>
      <c r="R23" s="63">
        <v>2.602813735016888E-2</v>
      </c>
      <c r="S23" s="63">
        <v>2.6840191315530979E-2</v>
      </c>
      <c r="T23" s="63">
        <v>3.0585109869983779E-2</v>
      </c>
      <c r="U23" s="63">
        <v>3.3408068863579873E-2</v>
      </c>
    </row>
  </sheetData>
  <hyperlinks>
    <hyperlink ref="M1" location="Índice!A1" display="&gt; Summary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7"/>
  <dimension ref="A1:U22"/>
  <sheetViews>
    <sheetView workbookViewId="0"/>
  </sheetViews>
  <sheetFormatPr defaultColWidth="9.1796875" defaultRowHeight="13"/>
  <cols>
    <col min="1" max="1" width="46" style="58" customWidth="1"/>
    <col min="2" max="16384" width="9.1796875" style="58"/>
  </cols>
  <sheetData>
    <row r="1" spans="1:13">
      <c r="A1" s="20" t="s">
        <v>188</v>
      </c>
      <c r="B1" s="20"/>
      <c r="C1" s="20"/>
      <c r="D1" s="20"/>
      <c r="E1" s="20"/>
      <c r="F1" s="20"/>
      <c r="G1" s="20"/>
      <c r="H1" s="20"/>
      <c r="I1" s="20"/>
      <c r="J1" s="57"/>
      <c r="K1" s="57"/>
      <c r="M1" s="59" t="s">
        <v>85</v>
      </c>
    </row>
    <row r="2" spans="1:13">
      <c r="A2" s="29" t="s">
        <v>103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3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2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2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2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21">
      <c r="A20" s="31" t="s">
        <v>87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spans="1:21">
      <c r="A21" s="60" t="s">
        <v>0</v>
      </c>
      <c r="B21" s="61">
        <v>2005</v>
      </c>
      <c r="C21" s="64">
        <v>2006</v>
      </c>
      <c r="D21" s="64">
        <v>2007</v>
      </c>
      <c r="E21" s="64">
        <v>2008</v>
      </c>
      <c r="F21" s="64">
        <v>2009</v>
      </c>
      <c r="G21" s="64">
        <v>2010</v>
      </c>
      <c r="H21" s="64">
        <v>2011</v>
      </c>
      <c r="I21" s="64">
        <v>2012</v>
      </c>
      <c r="J21" s="64">
        <v>2013</v>
      </c>
      <c r="K21" s="64">
        <v>2014</v>
      </c>
      <c r="L21" s="64">
        <v>2015</v>
      </c>
      <c r="M21" s="64">
        <v>2016</v>
      </c>
      <c r="N21" s="64">
        <v>2017</v>
      </c>
      <c r="O21" s="64">
        <v>2018</v>
      </c>
      <c r="P21" s="64">
        <v>2019</v>
      </c>
      <c r="Q21" s="64">
        <v>2020</v>
      </c>
      <c r="R21" s="64">
        <v>2021</v>
      </c>
      <c r="S21" s="64">
        <v>2022</v>
      </c>
      <c r="T21" s="64">
        <v>2023</v>
      </c>
      <c r="U21" s="64">
        <v>2024</v>
      </c>
    </row>
    <row r="22" spans="1:21">
      <c r="A22" s="60" t="s">
        <v>189</v>
      </c>
      <c r="B22" s="65">
        <v>149.47292567331593</v>
      </c>
      <c r="C22" s="65">
        <v>171.96964820098236</v>
      </c>
      <c r="D22" s="65">
        <v>197.4215200248259</v>
      </c>
      <c r="E22" s="65">
        <v>223.90761590953232</v>
      </c>
      <c r="F22" s="65">
        <v>250.47739400113122</v>
      </c>
      <c r="G22" s="65">
        <v>282.33025279112906</v>
      </c>
      <c r="H22" s="65">
        <v>314.89117197656026</v>
      </c>
      <c r="I22" s="65">
        <v>352.11561454740138</v>
      </c>
      <c r="J22" s="65">
        <v>395.29437439227559</v>
      </c>
      <c r="K22" s="65">
        <v>443.70602928584066</v>
      </c>
      <c r="L22" s="65">
        <v>492.63421090766479</v>
      </c>
      <c r="M22" s="65">
        <v>539.35670660123128</v>
      </c>
      <c r="N22" s="65">
        <v>581.27862324155444</v>
      </c>
      <c r="O22" s="65">
        <v>619.45199788012189</v>
      </c>
      <c r="P22" s="65">
        <v>657.68754750089079</v>
      </c>
      <c r="Q22" s="65">
        <v>698.3937039199119</v>
      </c>
      <c r="R22" s="65">
        <v>746.57333215833046</v>
      </c>
      <c r="S22" s="65">
        <v>799.90465175506665</v>
      </c>
      <c r="T22" s="65">
        <v>855.64389590806888</v>
      </c>
      <c r="U22" s="65">
        <v>915.52740186754795</v>
      </c>
    </row>
  </sheetData>
  <hyperlinks>
    <hyperlink ref="M1" location="Índice!A1" display="&gt; Summary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3"/>
  <dimension ref="A1:U29"/>
  <sheetViews>
    <sheetView showGridLines="0" zoomScaleNormal="100" workbookViewId="0"/>
  </sheetViews>
  <sheetFormatPr defaultColWidth="9.1796875" defaultRowHeight="13"/>
  <cols>
    <col min="1" max="1" width="31" style="29" customWidth="1"/>
    <col min="2" max="16384" width="9.1796875" style="29"/>
  </cols>
  <sheetData>
    <row r="1" spans="1:13">
      <c r="A1" s="20" t="s">
        <v>190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1">
      <c r="A20" s="31" t="s">
        <v>87</v>
      </c>
    </row>
    <row r="21" spans="1:21">
      <c r="A21" s="33" t="s">
        <v>191</v>
      </c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192</v>
      </c>
      <c r="B22" s="51">
        <v>0.64002122136386386</v>
      </c>
      <c r="C22" s="51">
        <v>0.63347313011279804</v>
      </c>
      <c r="D22" s="51">
        <v>0.61568104629696541</v>
      </c>
      <c r="E22" s="51">
        <v>0.60469808766544264</v>
      </c>
      <c r="F22" s="51">
        <v>0.59207864952649158</v>
      </c>
      <c r="G22" s="51">
        <v>0.57478657753125006</v>
      </c>
      <c r="H22" s="51">
        <v>0.55136272622097227</v>
      </c>
      <c r="I22" s="51">
        <v>0.54016185387294779</v>
      </c>
      <c r="J22" s="51">
        <v>0.51329208523431602</v>
      </c>
      <c r="K22" s="51">
        <v>0.51001428275185001</v>
      </c>
      <c r="L22" s="51">
        <v>0.5172242169384611</v>
      </c>
      <c r="M22" s="51">
        <v>0.50993577789728417</v>
      </c>
      <c r="N22" s="51">
        <v>0.51616085696275937</v>
      </c>
      <c r="O22" s="51">
        <v>0.5248210727842112</v>
      </c>
      <c r="P22" s="51">
        <v>0.51397607047106042</v>
      </c>
      <c r="Q22" s="51">
        <v>0.51163217660904059</v>
      </c>
      <c r="R22" s="51">
        <v>0.51008628290325131</v>
      </c>
      <c r="S22" s="51">
        <v>0.5031442565642017</v>
      </c>
      <c r="T22" s="51">
        <v>0.48273023475034837</v>
      </c>
      <c r="U22" s="51">
        <v>0.47025931486149802</v>
      </c>
    </row>
    <row r="23" spans="1:21">
      <c r="A23" s="32" t="s">
        <v>193</v>
      </c>
      <c r="B23" s="51">
        <v>9.3019837366620936E-2</v>
      </c>
      <c r="C23" s="51">
        <v>9.3598088528924317E-2</v>
      </c>
      <c r="D23" s="51">
        <v>9.4932841936258852E-2</v>
      </c>
      <c r="E23" s="51">
        <v>9.5568365160361518E-2</v>
      </c>
      <c r="F23" s="51">
        <v>9.7123057929884057E-2</v>
      </c>
      <c r="G23" s="51">
        <v>9.9123451311784863E-2</v>
      </c>
      <c r="H23" s="51">
        <v>0.10473410352446531</v>
      </c>
      <c r="I23" s="51">
        <v>0.10621251131450429</v>
      </c>
      <c r="J23" s="51">
        <v>0.11007862668122502</v>
      </c>
      <c r="K23" s="51">
        <v>0.10910155179352721</v>
      </c>
      <c r="L23" s="51">
        <v>0.11054083425297406</v>
      </c>
      <c r="M23" s="51">
        <v>0.11643480175125347</v>
      </c>
      <c r="N23" s="51">
        <v>0.11671678885527044</v>
      </c>
      <c r="O23" s="51">
        <v>0.11636129686972287</v>
      </c>
      <c r="P23" s="51">
        <v>0.11920134658556697</v>
      </c>
      <c r="Q23" s="51">
        <v>0.117496509379069</v>
      </c>
      <c r="R23" s="51">
        <v>0.11971625062649244</v>
      </c>
      <c r="S23" s="51">
        <v>0.12220558055255429</v>
      </c>
      <c r="T23" s="51">
        <v>0.1193661521884312</v>
      </c>
      <c r="U23" s="51">
        <v>0.11836985736389316</v>
      </c>
    </row>
    <row r="24" spans="1:21">
      <c r="A24" s="32" t="s">
        <v>194</v>
      </c>
      <c r="B24" s="51">
        <v>0.10396553526267879</v>
      </c>
      <c r="C24" s="51">
        <v>0.10525830617406057</v>
      </c>
      <c r="D24" s="51">
        <v>0.10782150428763475</v>
      </c>
      <c r="E24" s="51">
        <v>0.10864513937283296</v>
      </c>
      <c r="F24" s="51">
        <v>0.1093747307283985</v>
      </c>
      <c r="G24" s="51">
        <v>0.11033923410885137</v>
      </c>
      <c r="H24" s="51">
        <v>0.11451846988238584</v>
      </c>
      <c r="I24" s="51">
        <v>0.11473368622251617</v>
      </c>
      <c r="J24" s="51">
        <v>0.11811797463592137</v>
      </c>
      <c r="K24" s="51">
        <v>0.11528536411539568</v>
      </c>
      <c r="L24" s="51">
        <v>0.11704975533717539</v>
      </c>
      <c r="M24" s="51">
        <v>0.12156567669123522</v>
      </c>
      <c r="N24" s="51">
        <v>0.12088040367522811</v>
      </c>
      <c r="O24" s="51">
        <v>0.1182491145667468</v>
      </c>
      <c r="P24" s="51">
        <v>0.11867865789744153</v>
      </c>
      <c r="Q24" s="51">
        <v>0.11813626185548368</v>
      </c>
      <c r="R24" s="51">
        <v>0.11871911859432517</v>
      </c>
      <c r="S24" s="51">
        <v>0.11929484990031655</v>
      </c>
      <c r="T24" s="51">
        <v>0.11654068424662208</v>
      </c>
      <c r="U24" s="51">
        <v>0.11549952266166903</v>
      </c>
    </row>
    <row r="25" spans="1:21">
      <c r="A25" s="32" t="s">
        <v>195</v>
      </c>
      <c r="B25" s="51">
        <v>5.4773853911248241E-2</v>
      </c>
      <c r="C25" s="51">
        <v>5.5454604629945496E-2</v>
      </c>
      <c r="D25" s="51">
        <v>5.6880092979638308E-2</v>
      </c>
      <c r="E25" s="51">
        <v>5.8206257660806421E-2</v>
      </c>
      <c r="F25" s="51">
        <v>6.0397828513565115E-2</v>
      </c>
      <c r="G25" s="51">
        <v>6.3174133060533447E-2</v>
      </c>
      <c r="H25" s="51">
        <v>6.848419680780192E-2</v>
      </c>
      <c r="I25" s="51">
        <v>7.2128953985838254E-2</v>
      </c>
      <c r="J25" s="51">
        <v>7.8345474272270427E-2</v>
      </c>
      <c r="K25" s="51">
        <v>8.1491313292196138E-2</v>
      </c>
      <c r="L25" s="51">
        <v>8.5953722152492362E-2</v>
      </c>
      <c r="M25" s="51">
        <v>9.1047623329387511E-2</v>
      </c>
      <c r="N25" s="51">
        <v>9.3610309926185215E-2</v>
      </c>
      <c r="O25" s="51">
        <v>9.4423610650334028E-2</v>
      </c>
      <c r="P25" s="51">
        <v>9.7974623142634942E-2</v>
      </c>
      <c r="Q25" s="51">
        <v>9.8778522437757685E-2</v>
      </c>
      <c r="R25" s="51">
        <v>0.10133095373858658</v>
      </c>
      <c r="S25" s="51">
        <v>0.10291005496890152</v>
      </c>
      <c r="T25" s="51">
        <v>0.10192018884770387</v>
      </c>
      <c r="U25" s="51">
        <v>0.10166096217831984</v>
      </c>
    </row>
    <row r="26" spans="1:21">
      <c r="A26" s="32" t="s">
        <v>196</v>
      </c>
      <c r="B26" s="51">
        <v>5.3738952616333283E-2</v>
      </c>
      <c r="C26" s="51">
        <v>5.5673030307899433E-2</v>
      </c>
      <c r="D26" s="51">
        <v>6.5570447146053173E-2</v>
      </c>
      <c r="E26" s="51">
        <v>7.1708660869730392E-2</v>
      </c>
      <c r="F26" s="51">
        <v>7.7416920354777388E-2</v>
      </c>
      <c r="G26" s="51">
        <v>8.6197141096067964E-2</v>
      </c>
      <c r="H26" s="51">
        <v>8.9479640353556433E-2</v>
      </c>
      <c r="I26" s="51">
        <v>9.6694425972115958E-2</v>
      </c>
      <c r="J26" s="51">
        <v>0.11016453526563347</v>
      </c>
      <c r="K26" s="51">
        <v>0.11760621344320554</v>
      </c>
      <c r="L26" s="51">
        <v>0.10302765990618004</v>
      </c>
      <c r="M26" s="51">
        <v>9.4825976419781341E-2</v>
      </c>
      <c r="N26" s="51">
        <v>8.840121393527671E-2</v>
      </c>
      <c r="O26" s="51">
        <v>8.5148021518451356E-2</v>
      </c>
      <c r="P26" s="51">
        <v>9.099142738152162E-2</v>
      </c>
      <c r="Q26" s="51">
        <v>0.10184887864178933</v>
      </c>
      <c r="R26" s="51">
        <v>9.8438695023678816E-2</v>
      </c>
      <c r="S26" s="51">
        <v>0.10084303699796264</v>
      </c>
      <c r="T26" s="51">
        <v>0.12965978624572841</v>
      </c>
      <c r="U26" s="51">
        <v>0.14508760608175325</v>
      </c>
    </row>
    <row r="27" spans="1:21">
      <c r="A27" s="32" t="s">
        <v>197</v>
      </c>
      <c r="B27" s="51">
        <v>3.4433582071225974E-2</v>
      </c>
      <c r="C27" s="51">
        <v>3.634022168324965E-2</v>
      </c>
      <c r="D27" s="51">
        <v>3.8438740657843848E-2</v>
      </c>
      <c r="E27" s="51">
        <v>4.0015746345935882E-2</v>
      </c>
      <c r="F27" s="51">
        <v>4.1597458217092001E-2</v>
      </c>
      <c r="G27" s="51">
        <v>4.3229143983290558E-2</v>
      </c>
      <c r="H27" s="51">
        <v>4.6110188073025228E-2</v>
      </c>
      <c r="I27" s="51">
        <v>4.3107268195282718E-2</v>
      </c>
      <c r="J27" s="51">
        <v>4.0434212833014391E-2</v>
      </c>
      <c r="K27" s="51">
        <v>3.5382561660275196E-2</v>
      </c>
      <c r="L27" s="51">
        <v>3.4249489578924479E-2</v>
      </c>
      <c r="M27" s="51">
        <v>3.3189543181312037E-2</v>
      </c>
      <c r="N27" s="51">
        <v>3.1131240333951701E-2</v>
      </c>
      <c r="O27" s="51">
        <v>2.8431339484058887E-2</v>
      </c>
      <c r="P27" s="51">
        <v>2.6245472277669345E-2</v>
      </c>
      <c r="Q27" s="51">
        <v>1.9721862837135989E-2</v>
      </c>
      <c r="R27" s="51">
        <v>1.9274884791830673E-2</v>
      </c>
      <c r="S27" s="51">
        <v>1.939096708831551E-2</v>
      </c>
      <c r="T27" s="51">
        <v>1.8344486132001851E-2</v>
      </c>
      <c r="U27" s="51">
        <v>1.7722347630520326E-2</v>
      </c>
    </row>
    <row r="28" spans="1:21">
      <c r="A28" s="32" t="s">
        <v>198</v>
      </c>
      <c r="B28" s="51">
        <v>1.6151114739183414E-2</v>
      </c>
      <c r="C28" s="51">
        <v>1.6225388115139308E-2</v>
      </c>
      <c r="D28" s="51">
        <v>1.6539018062933907E-2</v>
      </c>
      <c r="E28" s="51">
        <v>1.6843404523405485E-2</v>
      </c>
      <c r="F28" s="51">
        <v>1.7425222804120462E-2</v>
      </c>
      <c r="G28" s="51">
        <v>1.8211170274332372E-2</v>
      </c>
      <c r="H28" s="51">
        <v>1.9776421112267885E-2</v>
      </c>
      <c r="I28" s="51">
        <v>2.0918979082803029E-2</v>
      </c>
      <c r="J28" s="51">
        <v>2.2778137705501716E-2</v>
      </c>
      <c r="K28" s="51">
        <v>2.3806207935769551E-2</v>
      </c>
      <c r="L28" s="51">
        <v>2.40887290837675E-2</v>
      </c>
      <c r="M28" s="51">
        <v>2.4507241278931245E-2</v>
      </c>
      <c r="N28" s="51">
        <v>2.4202527184172755E-2</v>
      </c>
      <c r="O28" s="51">
        <v>2.3426778247183096E-2</v>
      </c>
      <c r="P28" s="51">
        <v>2.3281759630430974E-2</v>
      </c>
      <c r="Q28" s="51">
        <v>2.2496246974095701E-2</v>
      </c>
      <c r="R28" s="51">
        <v>2.213465192218593E-2</v>
      </c>
      <c r="S28" s="51">
        <v>2.1601933687751072E-2</v>
      </c>
      <c r="T28" s="51">
        <v>2.0759542205337954E-2</v>
      </c>
      <c r="U28" s="51">
        <v>2.0534115524295533E-2</v>
      </c>
    </row>
    <row r="29" spans="1:21">
      <c r="A29" s="32" t="s">
        <v>199</v>
      </c>
      <c r="B29" s="51">
        <v>3.8959026688454366E-3</v>
      </c>
      <c r="C29" s="51">
        <v>3.9772304479832139E-3</v>
      </c>
      <c r="D29" s="51">
        <v>4.1363086326717197E-3</v>
      </c>
      <c r="E29" s="51">
        <v>4.3143384014846763E-3</v>
      </c>
      <c r="F29" s="51">
        <v>4.586131925670929E-3</v>
      </c>
      <c r="G29" s="51">
        <v>4.9391486338893707E-3</v>
      </c>
      <c r="H29" s="51">
        <v>5.5342540255250835E-3</v>
      </c>
      <c r="I29" s="51">
        <v>6.0423213539917168E-3</v>
      </c>
      <c r="J29" s="51">
        <v>6.7889533721175481E-3</v>
      </c>
      <c r="K29" s="51">
        <v>7.3125050077806003E-3</v>
      </c>
      <c r="L29" s="51">
        <v>7.8655927500251403E-3</v>
      </c>
      <c r="M29" s="51">
        <v>8.4933594508149104E-3</v>
      </c>
      <c r="N29" s="51">
        <v>8.8966591271556379E-3</v>
      </c>
      <c r="O29" s="51">
        <v>9.1387658792917315E-3</v>
      </c>
      <c r="P29" s="51">
        <v>9.6506426136742183E-3</v>
      </c>
      <c r="Q29" s="51">
        <v>9.8895412656279953E-3</v>
      </c>
      <c r="R29" s="51">
        <v>1.0299162399649115E-2</v>
      </c>
      <c r="S29" s="51">
        <v>1.0609320239996705E-2</v>
      </c>
      <c r="T29" s="51">
        <v>1.0678925383826272E-2</v>
      </c>
      <c r="U29" s="51">
        <v>1.0866273698050729E-2</v>
      </c>
    </row>
  </sheetData>
  <hyperlinks>
    <hyperlink ref="M1" location="Índice!A1" display="&gt; Summary" xr:uid="{00000000-0004-0000-1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7619-78CD-490C-A189-7241FA5BA987}">
  <sheetPr codeName="Planilha3"/>
  <dimension ref="A1:U24"/>
  <sheetViews>
    <sheetView showGridLines="0" zoomScaleNormal="100" workbookViewId="0"/>
  </sheetViews>
  <sheetFormatPr defaultColWidth="9.1796875" defaultRowHeight="13"/>
  <cols>
    <col min="1" max="1" width="27" style="29" customWidth="1"/>
    <col min="2" max="8" width="9.1796875" style="29"/>
    <col min="9" max="9" width="11" style="29" customWidth="1"/>
    <col min="10" max="16384" width="9.1796875" style="29"/>
  </cols>
  <sheetData>
    <row r="1" spans="1:13">
      <c r="A1" s="20" t="s">
        <v>112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111</v>
      </c>
    </row>
    <row r="20" spans="1:21">
      <c r="A20" s="31" t="s">
        <v>87</v>
      </c>
    </row>
    <row r="21" spans="1:21">
      <c r="A21" s="32"/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113</v>
      </c>
      <c r="B22" s="34">
        <v>44.147554558510592</v>
      </c>
      <c r="C22" s="34">
        <v>44.66357855643362</v>
      </c>
      <c r="D22" s="34">
        <v>45.550111637257899</v>
      </c>
      <c r="E22" s="34">
        <v>45.646488958707764</v>
      </c>
      <c r="F22" s="34">
        <v>46.83803395875335</v>
      </c>
      <c r="G22" s="34">
        <v>44.749706887359096</v>
      </c>
      <c r="H22" s="34">
        <v>43.628658547357375</v>
      </c>
      <c r="I22" s="34">
        <v>41.917052344850411</v>
      </c>
      <c r="J22" s="34">
        <v>40.64014609064035</v>
      </c>
      <c r="K22" s="34">
        <v>39.655862362893274</v>
      </c>
      <c r="L22" s="34">
        <v>41.451769913265665</v>
      </c>
      <c r="M22" s="34">
        <v>43.72589006669309</v>
      </c>
      <c r="N22" s="34">
        <v>43.381891051663153</v>
      </c>
      <c r="O22" s="34">
        <v>45.816821718363464</v>
      </c>
      <c r="P22" s="34">
        <v>46.416594118407069</v>
      </c>
      <c r="Q22" s="34">
        <v>48.675795311744515</v>
      </c>
      <c r="R22" s="34">
        <v>45.175349543766039</v>
      </c>
      <c r="S22" s="34">
        <v>47.23541166709677</v>
      </c>
      <c r="T22" s="34">
        <v>49.075750394645127</v>
      </c>
      <c r="U22" s="34">
        <v>50.005175549138436</v>
      </c>
    </row>
    <row r="23" spans="1:21">
      <c r="A23" s="32" t="s">
        <v>114</v>
      </c>
      <c r="B23" s="34">
        <v>6.7417146082811259</v>
      </c>
      <c r="C23" s="34">
        <v>6.9894231042346808</v>
      </c>
      <c r="D23" s="34">
        <v>7.2157445482756506</v>
      </c>
      <c r="E23" s="34">
        <v>7.6391958842865826</v>
      </c>
      <c r="F23" s="34">
        <v>8.12351826620141</v>
      </c>
      <c r="G23" s="34">
        <v>8.4295542949825588</v>
      </c>
      <c r="H23" s="34">
        <v>8.8544914152971099</v>
      </c>
      <c r="I23" s="34">
        <v>9.3860781119751895</v>
      </c>
      <c r="J23" s="34">
        <v>9.8536810618521233</v>
      </c>
      <c r="K23" s="34">
        <v>10.051717191657003</v>
      </c>
      <c r="L23" s="34">
        <v>10.282063774922374</v>
      </c>
      <c r="M23" s="34">
        <v>10.523266031740469</v>
      </c>
      <c r="N23" s="34">
        <v>10.846891011399157</v>
      </c>
      <c r="O23" s="34">
        <v>11.174514792800903</v>
      </c>
      <c r="P23" s="34">
        <v>11.551657670932983</v>
      </c>
      <c r="Q23" s="34">
        <v>12.558043379018169</v>
      </c>
      <c r="R23" s="34">
        <v>12.506413031780539</v>
      </c>
      <c r="S23" s="34">
        <v>12.918022741599941</v>
      </c>
      <c r="T23" s="34">
        <v>13.563436382638658</v>
      </c>
      <c r="U23" s="34">
        <v>13.78147484445147</v>
      </c>
    </row>
    <row r="24" spans="1:21">
      <c r="A24" s="32" t="s">
        <v>115</v>
      </c>
      <c r="B24" s="34">
        <v>11.402245212314348</v>
      </c>
      <c r="C24" s="34">
        <v>11.40134292375026</v>
      </c>
      <c r="D24" s="34">
        <v>11.31165885779674</v>
      </c>
      <c r="E24" s="34">
        <v>11.479118686713505</v>
      </c>
      <c r="F24" s="34">
        <v>11.769889472913347</v>
      </c>
      <c r="G24" s="34">
        <v>11.628047624458796</v>
      </c>
      <c r="H24" s="34">
        <v>11.613984152552282</v>
      </c>
      <c r="I24" s="34">
        <v>11.908044889973663</v>
      </c>
      <c r="J24" s="34">
        <v>12.190143284801847</v>
      </c>
      <c r="K24" s="34">
        <v>12.308916674813766</v>
      </c>
      <c r="L24" s="34">
        <v>12.5024880143816</v>
      </c>
      <c r="M24" s="34">
        <v>12.780691886207407</v>
      </c>
      <c r="N24" s="34">
        <v>12.947575823563865</v>
      </c>
      <c r="O24" s="34">
        <v>13.186345851375275</v>
      </c>
      <c r="P24" s="34">
        <v>13.391405494812522</v>
      </c>
      <c r="Q24" s="34">
        <v>14.240923835219316</v>
      </c>
      <c r="R24" s="34">
        <v>13.979054455585683</v>
      </c>
      <c r="S24" s="34">
        <v>14.344036004182446</v>
      </c>
      <c r="T24" s="34">
        <v>14.529780607547915</v>
      </c>
      <c r="U24" s="34"/>
    </row>
  </sheetData>
  <hyperlinks>
    <hyperlink ref="M1" location="Índice!A1" display="&gt; Summary" xr:uid="{E6247579-C359-4142-BEFD-D6CD4FBCE22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8"/>
  <dimension ref="A1:U25"/>
  <sheetViews>
    <sheetView zoomScaleNormal="100" workbookViewId="0"/>
  </sheetViews>
  <sheetFormatPr defaultColWidth="9.1796875" defaultRowHeight="13"/>
  <cols>
    <col min="1" max="1" width="14.54296875" style="58" customWidth="1"/>
    <col min="2" max="2" width="9" style="58" customWidth="1"/>
    <col min="3" max="16384" width="9.1796875" style="58"/>
  </cols>
  <sheetData>
    <row r="1" spans="1:13">
      <c r="A1" s="20" t="s">
        <v>200</v>
      </c>
      <c r="B1" s="20"/>
      <c r="C1" s="20"/>
      <c r="D1" s="20"/>
      <c r="E1" s="20"/>
      <c r="F1" s="20"/>
      <c r="G1" s="20"/>
      <c r="H1" s="20"/>
      <c r="I1" s="20"/>
      <c r="M1" s="59" t="s">
        <v>85</v>
      </c>
    </row>
    <row r="2" spans="1:13">
      <c r="A2" s="29" t="s">
        <v>103</v>
      </c>
      <c r="B2" s="59"/>
      <c r="C2" s="59"/>
      <c r="D2" s="59"/>
      <c r="E2" s="59"/>
      <c r="F2" s="59"/>
      <c r="G2" s="59"/>
      <c r="H2" s="59"/>
      <c r="I2" s="59"/>
      <c r="J2" s="59"/>
    </row>
    <row r="3" spans="1:13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3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3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3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3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3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3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3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13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3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spans="1:13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pans="1:13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3">
      <c r="A16" s="59"/>
      <c r="B16" s="59"/>
      <c r="C16" s="59"/>
      <c r="D16" s="59"/>
      <c r="E16" s="59"/>
      <c r="F16" s="59"/>
      <c r="G16" s="59"/>
      <c r="H16" s="59"/>
      <c r="I16" s="59"/>
      <c r="J16" s="59"/>
    </row>
    <row r="17" spans="1:21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21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21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spans="1:21">
      <c r="A20" s="31" t="s">
        <v>87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21">
      <c r="A21" s="60"/>
      <c r="B21" s="66">
        <v>2005</v>
      </c>
      <c r="C21" s="66">
        <v>2006</v>
      </c>
      <c r="D21" s="66">
        <v>2007</v>
      </c>
      <c r="E21" s="66">
        <v>2008</v>
      </c>
      <c r="F21" s="66">
        <v>2009</v>
      </c>
      <c r="G21" s="66">
        <v>2010</v>
      </c>
      <c r="H21" s="66">
        <v>2011</v>
      </c>
      <c r="I21" s="66">
        <v>2012</v>
      </c>
      <c r="J21" s="66">
        <v>2013</v>
      </c>
      <c r="K21" s="66">
        <v>2014</v>
      </c>
      <c r="L21" s="66">
        <v>2015</v>
      </c>
      <c r="M21" s="66">
        <v>2016</v>
      </c>
      <c r="N21" s="66">
        <v>2017</v>
      </c>
      <c r="O21" s="66">
        <v>2018</v>
      </c>
      <c r="P21" s="66">
        <v>2019</v>
      </c>
      <c r="Q21" s="66">
        <v>2020</v>
      </c>
      <c r="R21" s="66">
        <v>2021</v>
      </c>
      <c r="S21" s="66">
        <v>2022</v>
      </c>
      <c r="T21" s="66">
        <v>2023</v>
      </c>
      <c r="U21" s="66">
        <v>2024</v>
      </c>
    </row>
    <row r="22" spans="1:21">
      <c r="A22" s="60" t="s">
        <v>41</v>
      </c>
      <c r="B22" s="63">
        <v>0.95182459809308351</v>
      </c>
      <c r="C22" s="63">
        <v>0.94908984007523878</v>
      </c>
      <c r="D22" s="63">
        <v>0.94609389674531963</v>
      </c>
      <c r="E22" s="63">
        <v>0.94283614655903802</v>
      </c>
      <c r="F22" s="63">
        <v>0.93735694439090078</v>
      </c>
      <c r="G22" s="63">
        <v>0.93115493978882502</v>
      </c>
      <c r="H22" s="63">
        <v>0.92528619090733555</v>
      </c>
      <c r="I22" s="63">
        <v>0.91972454000158865</v>
      </c>
      <c r="J22" s="63">
        <v>0.91444649707604952</v>
      </c>
      <c r="K22" s="63">
        <v>0.90943090824559791</v>
      </c>
      <c r="L22" s="63">
        <v>0.90465867236931174</v>
      </c>
      <c r="M22" s="63">
        <v>0.90011249795353931</v>
      </c>
      <c r="N22" s="63">
        <v>0.89577669380226843</v>
      </c>
      <c r="O22" s="63">
        <v>0.89163698807269853</v>
      </c>
      <c r="P22" s="63">
        <v>0.88709837043395623</v>
      </c>
      <c r="Q22" s="63">
        <v>0.88255975279521393</v>
      </c>
      <c r="R22" s="63">
        <v>0.87802113515647162</v>
      </c>
      <c r="S22" s="63">
        <v>0.87348251751772932</v>
      </c>
      <c r="T22" s="63">
        <v>0.8689438998789869</v>
      </c>
      <c r="U22" s="63">
        <v>0.8644052822402446</v>
      </c>
    </row>
    <row r="23" spans="1:21">
      <c r="A23" s="60" t="s">
        <v>201</v>
      </c>
      <c r="B23" s="63">
        <v>3.0464228207551947E-2</v>
      </c>
      <c r="C23" s="63">
        <v>3.2611637760632223E-2</v>
      </c>
      <c r="D23" s="63">
        <v>3.5024797300904111E-2</v>
      </c>
      <c r="E23" s="63">
        <v>3.7670262697991855E-2</v>
      </c>
      <c r="F23" s="63">
        <v>4.2554953888825214E-2</v>
      </c>
      <c r="G23" s="63">
        <v>4.6763815378394698E-2</v>
      </c>
      <c r="H23" s="63">
        <v>5.074651980124989E-2</v>
      </c>
      <c r="I23" s="63">
        <v>5.4520818567135053E-2</v>
      </c>
      <c r="J23" s="63">
        <v>5.8102652673185463E-2</v>
      </c>
      <c r="K23" s="63">
        <v>6.1506377763769451E-2</v>
      </c>
      <c r="L23" s="63">
        <v>6.4744956431079817E-2</v>
      </c>
      <c r="M23" s="63">
        <v>6.7830123187809885E-2</v>
      </c>
      <c r="N23" s="63">
        <v>7.0772526537928551E-2</v>
      </c>
      <c r="O23" s="63">
        <v>7.3581851770854953E-2</v>
      </c>
      <c r="P23" s="63">
        <v>7.6226950661442083E-2</v>
      </c>
      <c r="Q23" s="63">
        <v>7.8468502850636654E-2</v>
      </c>
      <c r="R23" s="63">
        <v>8.1053787804387725E-2</v>
      </c>
      <c r="S23" s="63">
        <v>8.4120374064413209E-2</v>
      </c>
      <c r="T23" s="63">
        <v>8.4409356516826087E-2</v>
      </c>
      <c r="U23" s="63">
        <v>8.9869282367611852E-2</v>
      </c>
    </row>
    <row r="24" spans="1:21">
      <c r="A24" s="60" t="s">
        <v>202</v>
      </c>
      <c r="B24" s="63">
        <v>4.1141403248281146E-3</v>
      </c>
      <c r="C24" s="63">
        <v>5.1685511975129387E-3</v>
      </c>
      <c r="D24" s="63">
        <v>6.2183973950805695E-3</v>
      </c>
      <c r="E24" s="63">
        <v>7.2977445921947985E-3</v>
      </c>
      <c r="F24" s="63">
        <v>8.3593179774190517E-3</v>
      </c>
      <c r="G24" s="63">
        <v>1.1060731566148852E-2</v>
      </c>
      <c r="H24" s="63">
        <v>1.3616988614392892E-2</v>
      </c>
      <c r="I24" s="63">
        <v>1.6039482678251935E-2</v>
      </c>
      <c r="J24" s="63">
        <v>1.8338445319488646E-2</v>
      </c>
      <c r="K24" s="63">
        <v>2.0523090557824746E-2</v>
      </c>
      <c r="L24" s="63">
        <v>2.2601738297058624E-2</v>
      </c>
      <c r="M24" s="63">
        <v>2.4581920211046993E-2</v>
      </c>
      <c r="N24" s="63">
        <v>2.6470470930340943E-2</v>
      </c>
      <c r="O24" s="63">
        <v>2.8273606856338108E-2</v>
      </c>
      <c r="P24" s="63">
        <v>3.0293850331553067E-2</v>
      </c>
      <c r="Q24" s="63">
        <v>3.2856226060706137E-2</v>
      </c>
      <c r="R24" s="63">
        <v>3.4952359662559065E-2</v>
      </c>
      <c r="S24" s="63">
        <v>3.6437882715010417E-2</v>
      </c>
      <c r="T24" s="63">
        <v>4.095710647308004E-2</v>
      </c>
      <c r="U24" s="63">
        <v>4.0176074054393919E-2</v>
      </c>
    </row>
    <row r="25" spans="1:21">
      <c r="A25" s="60" t="s">
        <v>4</v>
      </c>
      <c r="B25" s="63">
        <v>1.3597033374536431E-2</v>
      </c>
      <c r="C25" s="63">
        <v>1.3129970966616061E-2</v>
      </c>
      <c r="D25" s="63">
        <v>1.2662908558695691E-2</v>
      </c>
      <c r="E25" s="63">
        <v>1.2195846150775323E-2</v>
      </c>
      <c r="F25" s="63">
        <v>1.1728783742854952E-2</v>
      </c>
      <c r="G25" s="63">
        <v>1.102051326663143E-2</v>
      </c>
      <c r="H25" s="63">
        <v>1.0350300677021669E-2</v>
      </c>
      <c r="I25" s="63">
        <v>9.7151587530243614E-3</v>
      </c>
      <c r="J25" s="63">
        <v>9.1124049312763643E-3</v>
      </c>
      <c r="K25" s="63">
        <v>8.5396234328078881E-3</v>
      </c>
      <c r="L25" s="63">
        <v>7.9946329025498142E-3</v>
      </c>
      <c r="M25" s="63">
        <v>7.475458647603809E-3</v>
      </c>
      <c r="N25" s="63">
        <v>6.9803087294620743E-3</v>
      </c>
      <c r="O25" s="63">
        <v>6.5075533001084053E-3</v>
      </c>
      <c r="P25" s="63">
        <v>6.3808285730486197E-3</v>
      </c>
      <c r="Q25" s="63">
        <v>6.1155182934432839E-3</v>
      </c>
      <c r="R25" s="63">
        <v>5.972717376581586E-3</v>
      </c>
      <c r="S25" s="63">
        <v>5.9592257028470604E-3</v>
      </c>
      <c r="T25" s="63">
        <v>5.6896371311069682E-3</v>
      </c>
      <c r="U25" s="63">
        <v>5.5493613377496278E-3</v>
      </c>
    </row>
  </sheetData>
  <hyperlinks>
    <hyperlink ref="M1" location="Índice!A1" display="&gt; Summary" xr:uid="{00000000-0004-0000-1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9"/>
  <dimension ref="A1:U26"/>
  <sheetViews>
    <sheetView zoomScaleNormal="100" workbookViewId="0"/>
  </sheetViews>
  <sheetFormatPr defaultColWidth="9.1796875" defaultRowHeight="13"/>
  <cols>
    <col min="1" max="1" width="39.26953125" style="58" customWidth="1"/>
    <col min="2" max="5" width="9.1796875" style="58"/>
    <col min="6" max="6" width="9.1796875" style="58" customWidth="1"/>
    <col min="7" max="16384" width="9.1796875" style="58"/>
  </cols>
  <sheetData>
    <row r="1" spans="1:13">
      <c r="A1" s="20" t="s">
        <v>203</v>
      </c>
      <c r="B1" s="20"/>
      <c r="C1" s="20"/>
      <c r="D1" s="20"/>
      <c r="E1" s="20"/>
      <c r="F1" s="20"/>
      <c r="G1" s="20"/>
      <c r="H1" s="20"/>
      <c r="I1" s="20"/>
      <c r="M1" s="59" t="s">
        <v>85</v>
      </c>
    </row>
    <row r="2" spans="1:13">
      <c r="A2" s="29" t="s">
        <v>103</v>
      </c>
    </row>
    <row r="20" spans="1:21">
      <c r="A20" s="31" t="s">
        <v>87</v>
      </c>
    </row>
    <row r="21" spans="1:21">
      <c r="A21" s="60"/>
      <c r="B21" s="66">
        <v>2005</v>
      </c>
      <c r="C21" s="66">
        <v>2006</v>
      </c>
      <c r="D21" s="66">
        <v>2007</v>
      </c>
      <c r="E21" s="66">
        <v>2008</v>
      </c>
      <c r="F21" s="66">
        <v>2009</v>
      </c>
      <c r="G21" s="66">
        <v>2010</v>
      </c>
      <c r="H21" s="66">
        <v>2011</v>
      </c>
      <c r="I21" s="66">
        <v>2012</v>
      </c>
      <c r="J21" s="66">
        <v>2013</v>
      </c>
      <c r="K21" s="66">
        <v>2014</v>
      </c>
      <c r="L21" s="66">
        <v>2015</v>
      </c>
      <c r="M21" s="66">
        <v>2016</v>
      </c>
      <c r="N21" s="66">
        <v>2017</v>
      </c>
      <c r="O21" s="66">
        <v>2018</v>
      </c>
      <c r="P21" s="66">
        <v>2019</v>
      </c>
      <c r="Q21" s="66">
        <v>2020</v>
      </c>
      <c r="R21" s="66">
        <v>2021</v>
      </c>
      <c r="S21" s="66">
        <v>2022</v>
      </c>
      <c r="T21" s="66">
        <v>2023</v>
      </c>
      <c r="U21" s="66">
        <v>2024</v>
      </c>
    </row>
    <row r="22" spans="1:21">
      <c r="A22" s="67" t="s">
        <v>204</v>
      </c>
      <c r="B22" s="67">
        <v>0.21521078814811026</v>
      </c>
      <c r="C22" s="67">
        <v>0.20649995638489033</v>
      </c>
      <c r="D22" s="67">
        <v>0.19816487992929993</v>
      </c>
      <c r="E22" s="67">
        <v>0.19018397561848541</v>
      </c>
      <c r="F22" s="67">
        <v>0.18253635844766758</v>
      </c>
      <c r="G22" s="67">
        <v>0.17961475074384642</v>
      </c>
      <c r="H22" s="67">
        <v>0.17632271517587697</v>
      </c>
      <c r="I22" s="67">
        <v>0.17312494208253565</v>
      </c>
      <c r="J22" s="67">
        <v>0.17000706651788269</v>
      </c>
      <c r="K22" s="67">
        <v>0.16693921354290955</v>
      </c>
      <c r="L22" s="67">
        <v>0.16396190932103588</v>
      </c>
      <c r="M22" s="67">
        <v>0.15855084247066523</v>
      </c>
      <c r="N22" s="67">
        <v>0.1745862553943012</v>
      </c>
      <c r="O22" s="67">
        <v>0.1966632141526358</v>
      </c>
      <c r="P22" s="67">
        <v>0.19166283796499439</v>
      </c>
      <c r="Q22" s="67">
        <v>0.18669876590421819</v>
      </c>
      <c r="R22" s="67">
        <v>0.17963330658384016</v>
      </c>
      <c r="S22" s="67">
        <v>0.17111655164848258</v>
      </c>
      <c r="T22" s="67">
        <v>0.16230536452388128</v>
      </c>
      <c r="U22" s="67">
        <v>0.15283936463758255</v>
      </c>
    </row>
    <row r="23" spans="1:21">
      <c r="A23" s="67" t="s">
        <v>42</v>
      </c>
      <c r="B23" s="67">
        <v>0.87857798299589629</v>
      </c>
      <c r="C23" s="67">
        <v>0.88341103425639211</v>
      </c>
      <c r="D23" s="67">
        <v>0.88804756959247821</v>
      </c>
      <c r="E23" s="67">
        <v>0.89251114639212981</v>
      </c>
      <c r="F23" s="67">
        <v>0.89682000296929087</v>
      </c>
      <c r="G23" s="67">
        <v>0.90420641002109159</v>
      </c>
      <c r="H23" s="67">
        <v>0.90895277201983016</v>
      </c>
      <c r="I23" s="67">
        <v>0.91337768624136928</v>
      </c>
      <c r="J23" s="67">
        <v>0.9174390811752704</v>
      </c>
      <c r="K23" s="67">
        <v>0.92100231517809061</v>
      </c>
      <c r="L23" s="67">
        <v>0.92431517281582787</v>
      </c>
      <c r="M23" s="67">
        <v>0.91287749849893773</v>
      </c>
      <c r="N23" s="67">
        <v>0.91252887501241686</v>
      </c>
      <c r="O23" s="67">
        <v>0.91084568108210973</v>
      </c>
      <c r="P23" s="67">
        <v>0.91066213307011623</v>
      </c>
      <c r="Q23" s="67">
        <v>0.92057172685673139</v>
      </c>
      <c r="R23" s="67">
        <v>0.91948664657725143</v>
      </c>
      <c r="S23" s="67">
        <v>0.90479119334331248</v>
      </c>
      <c r="T23" s="67">
        <v>0.90673181037698269</v>
      </c>
      <c r="U23" s="67">
        <v>0.90079417508927018</v>
      </c>
    </row>
    <row r="24" spans="1:21">
      <c r="A24" s="67" t="s">
        <v>205</v>
      </c>
      <c r="B24" s="67">
        <v>2.2415935827006468E-2</v>
      </c>
      <c r="C24" s="67">
        <v>2.3314221648008306E-2</v>
      </c>
      <c r="D24" s="67">
        <v>2.4290401251435913E-2</v>
      </c>
      <c r="E24" s="67">
        <v>2.5263337329212123E-2</v>
      </c>
      <c r="F24" s="67">
        <v>2.9576224563867694E-2</v>
      </c>
      <c r="G24" s="67">
        <v>3.1433764160936413E-2</v>
      </c>
      <c r="H24" s="67">
        <v>3.3881885945789995E-2</v>
      </c>
      <c r="I24" s="67">
        <v>3.6402687408128402E-2</v>
      </c>
      <c r="J24" s="67">
        <v>3.8154177207165713E-2</v>
      </c>
      <c r="K24" s="67">
        <v>4.0729710978428535E-2</v>
      </c>
      <c r="L24" s="67">
        <v>4.3164735875655814E-2</v>
      </c>
      <c r="M24" s="67">
        <v>4.5778645652017926E-2</v>
      </c>
      <c r="N24" s="67">
        <v>4.820929107954755E-2</v>
      </c>
      <c r="O24" s="67">
        <v>5.019115032244309E-2</v>
      </c>
      <c r="P24" s="67">
        <v>5.1902405309399435E-2</v>
      </c>
      <c r="Q24" s="67">
        <v>5.3133420670653478E-2</v>
      </c>
      <c r="R24" s="67">
        <v>5.5061166957620089E-2</v>
      </c>
      <c r="S24" s="67">
        <v>5.6767661101070864E-2</v>
      </c>
      <c r="T24" s="67">
        <v>5.6410716166243186E-2</v>
      </c>
      <c r="U24" s="67">
        <v>6.1968915294983107E-2</v>
      </c>
    </row>
    <row r="25" spans="1:21">
      <c r="A25" s="67" t="s">
        <v>206</v>
      </c>
      <c r="B25" s="67">
        <v>9.709335040351319E-3</v>
      </c>
      <c r="C25" s="67">
        <v>1.007918877072647E-2</v>
      </c>
      <c r="D25" s="67">
        <v>1.0449036440789304E-2</v>
      </c>
      <c r="E25" s="67">
        <v>1.1144017338167063E-2</v>
      </c>
      <c r="F25" s="67">
        <v>1.2331706216136787E-2</v>
      </c>
      <c r="G25" s="67">
        <v>1.4211616715809897E-2</v>
      </c>
      <c r="H25" s="67">
        <v>1.6057078140314551E-2</v>
      </c>
      <c r="I25" s="67">
        <v>1.8551994753107239E-2</v>
      </c>
      <c r="J25" s="67">
        <v>2.205877605814684E-2</v>
      </c>
      <c r="K25" s="67">
        <v>2.6797187286943011E-2</v>
      </c>
      <c r="L25" s="67">
        <v>3.117771200308404E-2</v>
      </c>
      <c r="M25" s="67">
        <v>3.4719124386462748E-2</v>
      </c>
      <c r="N25" s="67">
        <v>3.8582405111918398E-2</v>
      </c>
      <c r="O25" s="67">
        <v>4.1683145113367542E-2</v>
      </c>
      <c r="P25" s="67">
        <v>4.4477108062523259E-2</v>
      </c>
      <c r="Q25" s="67">
        <v>4.7456408504480671E-2</v>
      </c>
      <c r="R25" s="67">
        <v>4.9338221424004132E-2</v>
      </c>
      <c r="S25" s="67">
        <v>4.9964099689242175E-2</v>
      </c>
      <c r="T25" s="67">
        <v>5.301085928127109E-2</v>
      </c>
      <c r="U25" s="67">
        <v>5.5341036170993035E-2</v>
      </c>
    </row>
    <row r="26" spans="1:21">
      <c r="A26" s="67" t="s">
        <v>207</v>
      </c>
      <c r="B26" s="67">
        <v>0.3</v>
      </c>
      <c r="C26" s="67">
        <v>0.30534053377351644</v>
      </c>
      <c r="D26" s="67">
        <v>0.31231383820818487</v>
      </c>
      <c r="E26" s="67">
        <v>0.32199809044602684</v>
      </c>
      <c r="F26" s="67">
        <v>0.33515730851375558</v>
      </c>
      <c r="G26" s="67">
        <v>0.35343132572681768</v>
      </c>
      <c r="H26" s="67">
        <v>0.37294242491156387</v>
      </c>
      <c r="I26" s="67">
        <v>0.39531852251244487</v>
      </c>
      <c r="J26" s="67">
        <v>0.42236279047830816</v>
      </c>
      <c r="K26" s="67">
        <v>0.45347618531233741</v>
      </c>
      <c r="L26" s="67">
        <v>0.48154606696530267</v>
      </c>
      <c r="M26" s="67">
        <v>0.50011504941751617</v>
      </c>
      <c r="N26" s="67">
        <v>0.52705687621663377</v>
      </c>
      <c r="O26" s="67">
        <v>0.54747156918760831</v>
      </c>
      <c r="P26" s="67">
        <v>0.5692729080114447</v>
      </c>
      <c r="Q26" s="67">
        <v>0.59873726653171799</v>
      </c>
      <c r="R26" s="67">
        <v>0.61812177775980048</v>
      </c>
      <c r="S26" s="67">
        <v>0.62766347069111406</v>
      </c>
      <c r="T26" s="67">
        <v>0.6538757598308601</v>
      </c>
      <c r="U26" s="67">
        <v>0.68565209037579133</v>
      </c>
    </row>
  </sheetData>
  <hyperlinks>
    <hyperlink ref="M1" location="Índice!A1" display="&gt; Summary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15"/>
  <dimension ref="A1:U39"/>
  <sheetViews>
    <sheetView showGridLines="0" zoomScaleNormal="100" workbookViewId="0"/>
  </sheetViews>
  <sheetFormatPr defaultColWidth="9.1796875" defaultRowHeight="13"/>
  <cols>
    <col min="1" max="1" width="26.7265625" style="29" bestFit="1" customWidth="1"/>
    <col min="2" max="16384" width="9.1796875" style="29"/>
  </cols>
  <sheetData>
    <row r="1" spans="1:13">
      <c r="A1" s="20" t="s">
        <v>208</v>
      </c>
      <c r="B1" s="28"/>
      <c r="C1" s="28"/>
      <c r="D1" s="28"/>
      <c r="E1" s="28"/>
      <c r="F1" s="28"/>
      <c r="G1" s="28"/>
      <c r="H1" s="28"/>
      <c r="I1" s="28"/>
      <c r="M1" s="30" t="s">
        <v>85</v>
      </c>
    </row>
    <row r="2" spans="1:13">
      <c r="A2" s="29" t="s">
        <v>103</v>
      </c>
    </row>
    <row r="20" spans="1:21">
      <c r="A20" s="68" t="s">
        <v>87</v>
      </c>
    </row>
    <row r="21" spans="1:21">
      <c r="A21" s="33" t="s">
        <v>209</v>
      </c>
    </row>
    <row r="22" spans="1:21">
      <c r="A22" s="33" t="s">
        <v>210</v>
      </c>
      <c r="B22" s="33">
        <v>2005</v>
      </c>
      <c r="C22" s="33">
        <v>2006</v>
      </c>
      <c r="D22" s="33">
        <v>2007</v>
      </c>
      <c r="E22" s="33">
        <v>2008</v>
      </c>
      <c r="F22" s="33">
        <v>2009</v>
      </c>
      <c r="G22" s="33">
        <v>2010</v>
      </c>
      <c r="H22" s="33">
        <v>2011</v>
      </c>
      <c r="I22" s="33">
        <v>2012</v>
      </c>
      <c r="J22" s="33">
        <v>2013</v>
      </c>
      <c r="K22" s="33">
        <v>2014</v>
      </c>
      <c r="L22" s="33">
        <v>2015</v>
      </c>
      <c r="M22" s="33">
        <v>2016</v>
      </c>
      <c r="N22" s="33">
        <v>2017</v>
      </c>
      <c r="O22" s="33">
        <v>2018</v>
      </c>
      <c r="P22" s="33">
        <v>2019</v>
      </c>
      <c r="Q22" s="33">
        <v>2020</v>
      </c>
      <c r="R22" s="33">
        <v>2021</v>
      </c>
      <c r="S22" s="33">
        <v>2022</v>
      </c>
      <c r="T22" s="33">
        <v>2023</v>
      </c>
      <c r="U22" s="33">
        <v>2024</v>
      </c>
    </row>
    <row r="23" spans="1:21">
      <c r="A23" s="32" t="s">
        <v>211</v>
      </c>
      <c r="B23" s="69">
        <v>0.15049469312544544</v>
      </c>
      <c r="C23" s="69">
        <v>0.15143191156880151</v>
      </c>
      <c r="D23" s="69">
        <v>0.1528209807384841</v>
      </c>
      <c r="E23" s="69">
        <v>0.15478957872742086</v>
      </c>
      <c r="F23" s="69">
        <v>0.15753818887373122</v>
      </c>
      <c r="G23" s="69">
        <v>0.16166161046225655</v>
      </c>
      <c r="H23" s="69">
        <v>0.16573113102764092</v>
      </c>
      <c r="I23" s="69">
        <v>0.17027950324009131</v>
      </c>
      <c r="J23" s="69">
        <v>0.17553149427251666</v>
      </c>
      <c r="K23" s="69">
        <v>0.18137182559662704</v>
      </c>
      <c r="L23" s="69">
        <v>0.18291154420852054</v>
      </c>
      <c r="M23" s="69">
        <v>0.18104266538206243</v>
      </c>
      <c r="N23" s="69">
        <v>0.18255827684968326</v>
      </c>
      <c r="O23" s="69">
        <v>0.18213849264635951</v>
      </c>
      <c r="P23" s="69">
        <v>0.18207440227190766</v>
      </c>
      <c r="Q23" s="69">
        <v>0.1843193230025198</v>
      </c>
      <c r="R23" s="69">
        <v>0.18409469703425682</v>
      </c>
      <c r="S23" s="69">
        <v>0.18181356603992291</v>
      </c>
      <c r="T23" s="69">
        <v>0.18433422049869821</v>
      </c>
      <c r="U23" s="69">
        <v>0.18554478642769853</v>
      </c>
    </row>
    <row r="24" spans="1:21">
      <c r="A24" s="32" t="s">
        <v>212</v>
      </c>
      <c r="B24" s="69">
        <v>7.7868867023617572</v>
      </c>
      <c r="C24" s="69">
        <v>7.6851698728474069</v>
      </c>
      <c r="D24" s="69">
        <v>7.5879039880051939</v>
      </c>
      <c r="E24" s="69">
        <v>7.4948982272244651</v>
      </c>
      <c r="F24" s="69">
        <v>7.40594386061675</v>
      </c>
      <c r="G24" s="69">
        <v>7.3469728648350774</v>
      </c>
      <c r="H24" s="69">
        <v>7.2707257797824099</v>
      </c>
      <c r="I24" s="69">
        <v>7.1961535568299828</v>
      </c>
      <c r="J24" s="69">
        <v>7.1227514742814417</v>
      </c>
      <c r="K24" s="69">
        <v>7.0493406867526138</v>
      </c>
      <c r="L24" s="69">
        <v>6.9776988019761079</v>
      </c>
      <c r="M24" s="69">
        <v>6.7996603096899104</v>
      </c>
      <c r="N24" s="69">
        <v>6.7742153035969892</v>
      </c>
      <c r="O24" s="69">
        <v>6.6918088924667085</v>
      </c>
      <c r="P24" s="69">
        <v>6.6288518375203571</v>
      </c>
      <c r="Q24" s="69">
        <v>6.6299705440287928</v>
      </c>
      <c r="R24" s="69">
        <v>6.6295521563448032</v>
      </c>
      <c r="S24" s="69">
        <v>6.6278913555444037</v>
      </c>
      <c r="T24" s="69">
        <v>6.6283235291411522</v>
      </c>
      <c r="U24" s="69">
        <v>6.6272957702767661</v>
      </c>
    </row>
    <row r="25" spans="1:21">
      <c r="A25" s="32" t="s">
        <v>213</v>
      </c>
      <c r="B25" s="69">
        <v>0.86413081859126728</v>
      </c>
      <c r="C25" s="69">
        <v>0.8571607798794274</v>
      </c>
      <c r="D25" s="69">
        <v>0.85043458150733275</v>
      </c>
      <c r="E25" s="69">
        <v>0.84243657098705838</v>
      </c>
      <c r="F25" s="69">
        <v>0.83352282480947948</v>
      </c>
      <c r="G25" s="69">
        <v>0.82361946774618466</v>
      </c>
      <c r="H25" s="69">
        <v>0.81360405573628003</v>
      </c>
      <c r="I25" s="69">
        <v>0.80341273135821245</v>
      </c>
      <c r="J25" s="69">
        <v>0.79209369202421531</v>
      </c>
      <c r="K25" s="69">
        <v>0.78091459719419498</v>
      </c>
      <c r="L25" s="69">
        <v>0.76964097853333902</v>
      </c>
      <c r="M25" s="69">
        <v>0.75780365521522319</v>
      </c>
      <c r="N25" s="69">
        <v>0.74606976207283771</v>
      </c>
      <c r="O25" s="69">
        <v>0.73432074612688092</v>
      </c>
      <c r="P25" s="69">
        <v>0.72770306861697032</v>
      </c>
      <c r="Q25" s="69">
        <v>0.73085229889694081</v>
      </c>
      <c r="R25" s="69">
        <v>0.72564744457639818</v>
      </c>
      <c r="S25" s="69">
        <v>0.71163341350153664</v>
      </c>
      <c r="T25" s="69">
        <v>0.71524131944066316</v>
      </c>
      <c r="U25" s="69">
        <v>0.71003587273709579</v>
      </c>
    </row>
    <row r="26" spans="1:21">
      <c r="A26" s="32" t="s">
        <v>214</v>
      </c>
      <c r="B26" s="69">
        <v>0.6165427750623087</v>
      </c>
      <c r="C26" s="69">
        <v>0.61935397910665069</v>
      </c>
      <c r="D26" s="69">
        <v>0.62414235174830901</v>
      </c>
      <c r="E26" s="69">
        <v>0.63146103409944065</v>
      </c>
      <c r="F26" s="69">
        <v>0.64217546727463581</v>
      </c>
      <c r="G26" s="69">
        <v>0.65876079469186344</v>
      </c>
      <c r="H26" s="69">
        <v>0.67540817023870092</v>
      </c>
      <c r="I26" s="69">
        <v>0.69432290491657545</v>
      </c>
      <c r="J26" s="69">
        <v>0.71643475103411047</v>
      </c>
      <c r="K26" s="69">
        <v>0.7411914962203785</v>
      </c>
      <c r="L26" s="69">
        <v>0.74393059366257364</v>
      </c>
      <c r="M26" s="69">
        <v>0.7325726779485483</v>
      </c>
      <c r="N26" s="69">
        <v>0.73443391380704859</v>
      </c>
      <c r="O26" s="69">
        <v>0.72786442437707433</v>
      </c>
      <c r="P26" s="69">
        <v>0.72208138601660565</v>
      </c>
      <c r="Q26" s="69">
        <v>0.72488386634743374</v>
      </c>
      <c r="R26" s="69">
        <v>0.71768702746968716</v>
      </c>
      <c r="S26" s="69">
        <v>0.70276525212308427</v>
      </c>
      <c r="T26" s="69">
        <v>0.70828250232166035</v>
      </c>
      <c r="U26" s="69">
        <v>0.7123279349605256</v>
      </c>
    </row>
    <row r="27" spans="1:21">
      <c r="A27" s="32" t="s">
        <v>215</v>
      </c>
      <c r="B27" s="69">
        <v>0.96996257053109669</v>
      </c>
      <c r="C27" s="69">
        <v>0.96615388386111223</v>
      </c>
      <c r="D27" s="69">
        <v>0.96512014363312171</v>
      </c>
      <c r="E27" s="69">
        <v>0.96739331938620821</v>
      </c>
      <c r="F27" s="69">
        <v>0.9738186803859642</v>
      </c>
      <c r="G27" s="69">
        <v>0.98803938962798299</v>
      </c>
      <c r="H27" s="69">
        <v>1.0021844135963081</v>
      </c>
      <c r="I27" s="69">
        <v>1.0083184607450995</v>
      </c>
      <c r="J27" s="69">
        <v>1.0138967668046182</v>
      </c>
      <c r="K27" s="69">
        <v>1.0194825526559554</v>
      </c>
      <c r="L27" s="69">
        <v>1.0093213993195926</v>
      </c>
      <c r="M27" s="69">
        <v>1.0104813375033166</v>
      </c>
      <c r="N27" s="69">
        <v>1.0113928052443533</v>
      </c>
      <c r="O27" s="69">
        <v>1.0134278200375744</v>
      </c>
      <c r="P27" s="69">
        <v>1.0162321339332605</v>
      </c>
      <c r="Q27" s="69">
        <v>1.0191932171697149</v>
      </c>
      <c r="R27" s="69">
        <v>1.020946795352943</v>
      </c>
      <c r="S27" s="69">
        <v>1.0220641916405071</v>
      </c>
      <c r="T27" s="69">
        <v>1.0273497574632864</v>
      </c>
      <c r="U27" s="69">
        <v>1.0299681755939387</v>
      </c>
    </row>
    <row r="28" spans="1:21">
      <c r="A28" s="32" t="s">
        <v>216</v>
      </c>
      <c r="B28" s="69">
        <v>0.75732813314740299</v>
      </c>
      <c r="C28" s="69">
        <v>0.76501758641074413</v>
      </c>
      <c r="D28" s="69">
        <v>0.77500242958921906</v>
      </c>
      <c r="E28" s="69">
        <v>0.78875336731281753</v>
      </c>
      <c r="F28" s="69">
        <v>0.80766077768970834</v>
      </c>
      <c r="G28" s="69">
        <v>0.83479305763237455</v>
      </c>
      <c r="H28" s="69">
        <v>0.86128050739674911</v>
      </c>
      <c r="I28" s="69">
        <v>0.89061159163933934</v>
      </c>
      <c r="J28" s="69">
        <v>0.92426217592088755</v>
      </c>
      <c r="K28" s="69">
        <v>0.96133623812664215</v>
      </c>
      <c r="L28" s="69">
        <v>0.98955172451245488</v>
      </c>
      <c r="M28" s="69">
        <v>0.9963751525323381</v>
      </c>
      <c r="N28" s="69">
        <v>1.0191625412396128</v>
      </c>
      <c r="O28" s="69">
        <v>1.0296462554125581</v>
      </c>
      <c r="P28" s="69">
        <v>1.0413458349830518</v>
      </c>
      <c r="Q28" s="69">
        <v>1.0661280618235147</v>
      </c>
      <c r="R28" s="69">
        <v>1.0760141425253187</v>
      </c>
      <c r="S28" s="69">
        <v>1.0724585861843507</v>
      </c>
      <c r="T28" s="69">
        <v>1.098590558764172</v>
      </c>
      <c r="U28" s="69">
        <v>1.115384917988675</v>
      </c>
    </row>
    <row r="29" spans="1:21">
      <c r="A29" s="32" t="s">
        <v>217</v>
      </c>
      <c r="B29" s="69">
        <v>1.3690162406895359</v>
      </c>
      <c r="C29" s="69">
        <v>1.3667475486523699</v>
      </c>
      <c r="D29" s="69">
        <v>1.370165779683461</v>
      </c>
      <c r="E29" s="69">
        <v>1.3802550634297854</v>
      </c>
      <c r="F29" s="69">
        <v>1.398655574085736</v>
      </c>
      <c r="G29" s="69">
        <v>1.4305890329828255</v>
      </c>
      <c r="H29" s="69">
        <v>1.4635088367700009</v>
      </c>
      <c r="I29" s="69">
        <v>1.5021626893967794</v>
      </c>
      <c r="J29" s="69">
        <v>1.5485034290869275</v>
      </c>
      <c r="K29" s="69">
        <v>1.6012962281138534</v>
      </c>
      <c r="L29" s="69">
        <v>1.5571909010922875</v>
      </c>
      <c r="M29" s="69">
        <v>1.4858106095902928</v>
      </c>
      <c r="N29" s="69">
        <v>1.442849910041045</v>
      </c>
      <c r="O29" s="69">
        <v>1.3833154418294475</v>
      </c>
      <c r="P29" s="69">
        <v>1.3248893001359001</v>
      </c>
      <c r="Q29" s="69">
        <v>1.2810587474479858</v>
      </c>
      <c r="R29" s="69">
        <v>1.2192290122208833</v>
      </c>
      <c r="S29" s="69">
        <v>1.1468065067009339</v>
      </c>
      <c r="T29" s="69">
        <v>1.116104464814466</v>
      </c>
      <c r="U29" s="69">
        <v>1.1020702892273888</v>
      </c>
    </row>
    <row r="31" spans="1:21">
      <c r="A31" s="33" t="s">
        <v>218</v>
      </c>
    </row>
    <row r="32" spans="1:21">
      <c r="A32" s="33" t="s">
        <v>219</v>
      </c>
      <c r="B32" s="33">
        <v>2005</v>
      </c>
      <c r="C32" s="33">
        <v>2006</v>
      </c>
      <c r="D32" s="33">
        <v>2007</v>
      </c>
      <c r="E32" s="33">
        <v>2008</v>
      </c>
      <c r="F32" s="33">
        <v>2009</v>
      </c>
      <c r="G32" s="33">
        <v>2010</v>
      </c>
      <c r="H32" s="33">
        <v>2011</v>
      </c>
      <c r="I32" s="33">
        <v>2012</v>
      </c>
      <c r="J32" s="33">
        <v>2013</v>
      </c>
      <c r="K32" s="33">
        <v>2014</v>
      </c>
      <c r="L32" s="33">
        <v>2015</v>
      </c>
      <c r="M32" s="33">
        <v>2016</v>
      </c>
      <c r="N32" s="33">
        <v>2017</v>
      </c>
      <c r="O32" s="33">
        <v>2018</v>
      </c>
      <c r="P32" s="33">
        <v>2019</v>
      </c>
      <c r="Q32" s="33">
        <v>2020</v>
      </c>
      <c r="R32" s="33">
        <v>2021</v>
      </c>
      <c r="S32" s="33">
        <v>2022</v>
      </c>
      <c r="T32" s="33">
        <v>2023</v>
      </c>
      <c r="U32" s="33">
        <v>2024</v>
      </c>
    </row>
    <row r="33" spans="1:21">
      <c r="A33" s="32" t="s">
        <v>211</v>
      </c>
      <c r="B33" s="70">
        <v>1274.1896166220151</v>
      </c>
      <c r="C33" s="70">
        <v>1272.1924757707689</v>
      </c>
      <c r="D33" s="70">
        <v>1270.1802173923991</v>
      </c>
      <c r="E33" s="70">
        <v>1268.0808876999574</v>
      </c>
      <c r="F33" s="70">
        <v>1265.236309865126</v>
      </c>
      <c r="G33" s="70">
        <v>1261.0771219106873</v>
      </c>
      <c r="H33" s="70">
        <v>1255.2833772116649</v>
      </c>
      <c r="I33" s="70">
        <v>1247.6417246687365</v>
      </c>
      <c r="J33" s="70">
        <v>1243.9899772151755</v>
      </c>
      <c r="K33" s="70">
        <v>1237.9001899917957</v>
      </c>
      <c r="L33" s="70">
        <v>1231.0404076394225</v>
      </c>
      <c r="M33" s="70">
        <v>1223.0178361946262</v>
      </c>
      <c r="N33" s="70">
        <v>1214.0773366890194</v>
      </c>
      <c r="O33" s="70">
        <v>1204.3559600567983</v>
      </c>
      <c r="P33" s="70">
        <v>1194.0049227582506</v>
      </c>
      <c r="Q33" s="70">
        <v>1181.0782456925081</v>
      </c>
      <c r="R33" s="70">
        <v>1166.1582035682723</v>
      </c>
      <c r="S33" s="70">
        <v>1149.7775793583542</v>
      </c>
      <c r="T33" s="70">
        <v>1130.1001761451566</v>
      </c>
      <c r="U33" s="70">
        <v>1108.0154997142963</v>
      </c>
    </row>
    <row r="34" spans="1:21">
      <c r="A34" s="32" t="s">
        <v>212</v>
      </c>
      <c r="B34" s="70">
        <v>21.167023290458001</v>
      </c>
      <c r="C34" s="70">
        <v>21.010597152615357</v>
      </c>
      <c r="D34" s="70">
        <v>20.860447183987421</v>
      </c>
      <c r="E34" s="70">
        <v>20.71569145214254</v>
      </c>
      <c r="F34" s="70">
        <v>20.575673586993393</v>
      </c>
      <c r="G34" s="70">
        <v>20.43812432827982</v>
      </c>
      <c r="H34" s="70">
        <v>20.297970616570023</v>
      </c>
      <c r="I34" s="70">
        <v>18.364033473079164</v>
      </c>
      <c r="J34" s="70">
        <v>16.373102142994131</v>
      </c>
      <c r="K34" s="70">
        <v>14.326580558910827</v>
      </c>
      <c r="L34" s="70">
        <v>13.380200596774641</v>
      </c>
      <c r="M34" s="70">
        <v>12.410167452079584</v>
      </c>
      <c r="N34" s="70">
        <v>11.419951393203617</v>
      </c>
      <c r="O34" s="70">
        <v>10.408727849782828</v>
      </c>
      <c r="P34" s="70">
        <v>9.3560857987440542</v>
      </c>
      <c r="Q34" s="70">
        <v>7.187911432040452</v>
      </c>
      <c r="R34" s="70">
        <v>6.8838762127727122</v>
      </c>
      <c r="S34" s="70">
        <v>6.7462200144100501</v>
      </c>
      <c r="T34" s="70">
        <v>6.534332914611559</v>
      </c>
      <c r="U34" s="70">
        <v>6.3490894566605443</v>
      </c>
    </row>
    <row r="35" spans="1:21">
      <c r="A35" s="32" t="s">
        <v>213</v>
      </c>
      <c r="B35" s="70">
        <v>375.08653084818582</v>
      </c>
      <c r="C35" s="70">
        <v>377.09848361706781</v>
      </c>
      <c r="D35" s="70">
        <v>379.08253010412932</v>
      </c>
      <c r="E35" s="70">
        <v>381.01887586729572</v>
      </c>
      <c r="F35" s="70">
        <v>382.91070049535767</v>
      </c>
      <c r="G35" s="70">
        <v>384.72482852113927</v>
      </c>
      <c r="H35" s="70">
        <v>386.53087074835923</v>
      </c>
      <c r="I35" s="70">
        <v>388.29818383598047</v>
      </c>
      <c r="J35" s="70">
        <v>390.01605758291731</v>
      </c>
      <c r="K35" s="70">
        <v>391.70397513680143</v>
      </c>
      <c r="L35" s="70">
        <v>393.36862202146301</v>
      </c>
      <c r="M35" s="70">
        <v>395.15656402222942</v>
      </c>
      <c r="N35" s="70">
        <v>396.7712947533725</v>
      </c>
      <c r="O35" s="70">
        <v>398.48779059427352</v>
      </c>
      <c r="P35" s="70">
        <v>400.1136759812382</v>
      </c>
      <c r="Q35" s="70">
        <v>401.70759756209742</v>
      </c>
      <c r="R35" s="70">
        <v>403.2387436857058</v>
      </c>
      <c r="S35" s="70">
        <v>404.69948328803008</v>
      </c>
      <c r="T35" s="70">
        <v>406.09494810577678</v>
      </c>
      <c r="U35" s="70">
        <v>407.46898220625326</v>
      </c>
    </row>
    <row r="36" spans="1:21">
      <c r="A36" s="32" t="s">
        <v>214</v>
      </c>
      <c r="B36" s="70">
        <v>30.247279888103108</v>
      </c>
      <c r="C36" s="70">
        <v>30.09631772419538</v>
      </c>
      <c r="D36" s="70">
        <v>29.945295870384211</v>
      </c>
      <c r="E36" s="70">
        <v>29.794595814012013</v>
      </c>
      <c r="F36" s="70">
        <v>29.644509966938131</v>
      </c>
      <c r="G36" s="70">
        <v>29.496131722589809</v>
      </c>
      <c r="H36" s="70">
        <v>29.351718962688487</v>
      </c>
      <c r="I36" s="70">
        <v>29.211223643126683</v>
      </c>
      <c r="J36" s="70">
        <v>29.074309517825611</v>
      </c>
      <c r="K36" s="70">
        <v>28.941448841150368</v>
      </c>
      <c r="L36" s="70">
        <v>28.826926398136184</v>
      </c>
      <c r="M36" s="70">
        <v>28.714007038095207</v>
      </c>
      <c r="N36" s="70">
        <v>28.602064855196687</v>
      </c>
      <c r="O36" s="70">
        <v>28.489836614495729</v>
      </c>
      <c r="P36" s="70">
        <v>28.376502606383969</v>
      </c>
      <c r="Q36" s="70">
        <v>28.261939381510366</v>
      </c>
      <c r="R36" s="70">
        <v>28.147580487253553</v>
      </c>
      <c r="S36" s="70">
        <v>28.034189417574908</v>
      </c>
      <c r="T36" s="70">
        <v>27.920838879670328</v>
      </c>
      <c r="U36" s="70">
        <v>27.812976303689499</v>
      </c>
    </row>
    <row r="37" spans="1:21">
      <c r="A37" s="32" t="s">
        <v>215</v>
      </c>
      <c r="B37" s="70">
        <v>459.05216457232535</v>
      </c>
      <c r="C37" s="70">
        <v>458.58986274698384</v>
      </c>
      <c r="D37" s="70">
        <v>458.12128764821188</v>
      </c>
      <c r="E37" s="70">
        <v>457.64625258011142</v>
      </c>
      <c r="F37" s="70">
        <v>457.16408069561498</v>
      </c>
      <c r="G37" s="70">
        <v>456.67672521492273</v>
      </c>
      <c r="H37" s="70">
        <v>456.19096149178267</v>
      </c>
      <c r="I37" s="70">
        <v>455.73518730918386</v>
      </c>
      <c r="J37" s="70">
        <v>455.02811268822222</v>
      </c>
      <c r="K37" s="70">
        <v>454.08519951735485</v>
      </c>
      <c r="L37" s="70">
        <v>453.11588892830497</v>
      </c>
      <c r="M37" s="70">
        <v>451.61019346114023</v>
      </c>
      <c r="N37" s="70">
        <v>450.2303860984818</v>
      </c>
      <c r="O37" s="70">
        <v>448.52592308993599</v>
      </c>
      <c r="P37" s="70">
        <v>446.67210178265651</v>
      </c>
      <c r="Q37" s="70">
        <v>444.52552352792924</v>
      </c>
      <c r="R37" s="70">
        <v>441.51311964289778</v>
      </c>
      <c r="S37" s="70">
        <v>437.15495049935976</v>
      </c>
      <c r="T37" s="70">
        <v>433.04826638919809</v>
      </c>
      <c r="U37" s="70">
        <v>428.37274535891294</v>
      </c>
    </row>
    <row r="38" spans="1:21">
      <c r="A38" s="32" t="s">
        <v>216</v>
      </c>
      <c r="B38" s="70">
        <v>49.263638027103994</v>
      </c>
      <c r="C38" s="70">
        <v>49.116299897922566</v>
      </c>
      <c r="D38" s="70">
        <v>48.968957782269676</v>
      </c>
      <c r="E38" s="70">
        <v>48.821533923310696</v>
      </c>
      <c r="F38" s="70">
        <v>48.674298301457931</v>
      </c>
      <c r="G38" s="70">
        <v>48.528413487735037</v>
      </c>
      <c r="H38" s="70">
        <v>48.386631972023288</v>
      </c>
      <c r="I38" s="70">
        <v>48.248177164008304</v>
      </c>
      <c r="J38" s="70">
        <v>48.112373060809986</v>
      </c>
      <c r="K38" s="70">
        <v>47.979594006809407</v>
      </c>
      <c r="L38" s="70">
        <v>47.854363763986832</v>
      </c>
      <c r="M38" s="70">
        <v>47.733164707084271</v>
      </c>
      <c r="N38" s="70">
        <v>47.614914107080899</v>
      </c>
      <c r="O38" s="70">
        <v>47.497980504008936</v>
      </c>
      <c r="P38" s="70">
        <v>47.38143799578954</v>
      </c>
      <c r="Q38" s="70">
        <v>47.265111626384183</v>
      </c>
      <c r="R38" s="70">
        <v>47.150603713365648</v>
      </c>
      <c r="S38" s="70">
        <v>47.038410307111278</v>
      </c>
      <c r="T38" s="70">
        <v>46.925425161272877</v>
      </c>
      <c r="U38" s="70">
        <v>46.815450783846096</v>
      </c>
    </row>
    <row r="39" spans="1:21">
      <c r="A39" s="32" t="s">
        <v>217</v>
      </c>
      <c r="B39" s="70">
        <v>56.472282533070917</v>
      </c>
      <c r="C39" s="70">
        <v>55.907032314296309</v>
      </c>
      <c r="D39" s="70">
        <v>55.342632960602337</v>
      </c>
      <c r="E39" s="70">
        <v>54.780260155318906</v>
      </c>
      <c r="F39" s="70">
        <v>54.2206452580281</v>
      </c>
      <c r="G39" s="70">
        <v>53.667422235872422</v>
      </c>
      <c r="H39" s="70">
        <v>53.128760672222853</v>
      </c>
      <c r="I39" s="70">
        <v>52.604380140619746</v>
      </c>
      <c r="J39" s="70">
        <v>52.092952519934578</v>
      </c>
      <c r="K39" s="70">
        <v>51.596139074167894</v>
      </c>
      <c r="L39" s="70">
        <v>51.224728301779216</v>
      </c>
      <c r="M39" s="70">
        <v>50.846927863765167</v>
      </c>
      <c r="N39" s="70">
        <v>50.460131760718895</v>
      </c>
      <c r="O39" s="70">
        <v>50.059011184223209</v>
      </c>
      <c r="P39" s="70">
        <v>49.638658991847088</v>
      </c>
      <c r="Q39" s="70">
        <v>49.196055168454365</v>
      </c>
      <c r="R39" s="70">
        <v>48.7334444278981</v>
      </c>
      <c r="S39" s="70">
        <v>48.251835952820194</v>
      </c>
      <c r="T39" s="70">
        <v>47.756444398773439</v>
      </c>
      <c r="U39" s="70">
        <v>47.297583118714911</v>
      </c>
    </row>
  </sheetData>
  <hyperlinks>
    <hyperlink ref="M1" location="Índice!A1" display="&gt; Summary" xr:uid="{00000000-0004-0000-1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14"/>
  <dimension ref="A1:U31"/>
  <sheetViews>
    <sheetView showGridLines="0" zoomScaleNormal="100" workbookViewId="0"/>
  </sheetViews>
  <sheetFormatPr defaultColWidth="9.1796875" defaultRowHeight="13"/>
  <cols>
    <col min="1" max="1" width="29.26953125" style="29" customWidth="1"/>
    <col min="2" max="16384" width="9.1796875" style="29"/>
  </cols>
  <sheetData>
    <row r="1" spans="1:13">
      <c r="A1" s="20" t="s">
        <v>220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1">
      <c r="A20" s="68" t="s">
        <v>87</v>
      </c>
    </row>
    <row r="21" spans="1:21">
      <c r="A21" s="71" t="s">
        <v>221</v>
      </c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71" t="s">
        <v>211</v>
      </c>
      <c r="B22" s="51">
        <v>0.12302325695734226</v>
      </c>
      <c r="C22" s="51">
        <v>0.12330106672262241</v>
      </c>
      <c r="D22" s="51">
        <v>0.12144652043628525</v>
      </c>
      <c r="E22" s="51">
        <v>0.12160978721559652</v>
      </c>
      <c r="F22" s="51">
        <v>0.12280477196215404</v>
      </c>
      <c r="G22" s="51">
        <v>0.12363717023575541</v>
      </c>
      <c r="H22" s="51">
        <v>0.12749381980914509</v>
      </c>
      <c r="I22" s="51">
        <v>0.13114932429058546</v>
      </c>
      <c r="J22" s="51">
        <v>0.13486712705829296</v>
      </c>
      <c r="K22" s="51">
        <v>0.13913313482349662</v>
      </c>
      <c r="L22" s="51">
        <v>0.14888495437524152</v>
      </c>
      <c r="M22" s="51">
        <v>0.15532967530475075</v>
      </c>
      <c r="N22" s="51">
        <v>0.16157041499133298</v>
      </c>
      <c r="O22" s="51">
        <v>0.16532849477566666</v>
      </c>
      <c r="P22" s="51">
        <v>0.16693314088120989</v>
      </c>
      <c r="Q22" s="51">
        <v>0.16708736340049621</v>
      </c>
      <c r="R22" s="51">
        <v>0.1708343161087372</v>
      </c>
      <c r="S22" s="51">
        <v>0.16955286262479111</v>
      </c>
      <c r="T22" s="51">
        <v>0.15949060057125547</v>
      </c>
      <c r="U22" s="51">
        <v>0.16303123739228989</v>
      </c>
    </row>
    <row r="23" spans="1:21">
      <c r="A23" s="71" t="s">
        <v>213</v>
      </c>
      <c r="B23" s="51">
        <v>0.20794234459498193</v>
      </c>
      <c r="C23" s="51">
        <v>0.20561026096321172</v>
      </c>
      <c r="D23" s="51">
        <v>0.19797883378222245</v>
      </c>
      <c r="E23" s="51">
        <v>0.1915769785993211</v>
      </c>
      <c r="F23" s="51">
        <v>0.18487136721110661</v>
      </c>
      <c r="G23" s="51">
        <v>0.17535382523289925</v>
      </c>
      <c r="H23" s="51">
        <v>0.1700327989629411</v>
      </c>
      <c r="I23" s="51">
        <v>0.16377268077083354</v>
      </c>
      <c r="J23" s="51">
        <v>0.15589106822860954</v>
      </c>
      <c r="K23" s="51">
        <v>0.14863694690925131</v>
      </c>
      <c r="L23" s="51">
        <v>0.15127777622081881</v>
      </c>
      <c r="M23" s="51">
        <v>0.15297405437717559</v>
      </c>
      <c r="N23" s="51">
        <v>0.1513788578066127</v>
      </c>
      <c r="O23" s="51">
        <v>0.14898680011156387</v>
      </c>
      <c r="P23" s="51">
        <v>0.14432829542654715</v>
      </c>
      <c r="Q23" s="51">
        <v>0.14006251394203617</v>
      </c>
      <c r="R23" s="51">
        <v>0.13997786239645529</v>
      </c>
      <c r="S23" s="51">
        <v>0.13661114652278109</v>
      </c>
      <c r="T23" s="51">
        <v>0.12588271823314762</v>
      </c>
      <c r="U23" s="51">
        <v>0.12692284244739119</v>
      </c>
    </row>
    <row r="24" spans="1:21">
      <c r="A24" s="71" t="s">
        <v>214</v>
      </c>
      <c r="B24" s="51">
        <v>1.1964140677458773E-2</v>
      </c>
      <c r="C24" s="51">
        <v>1.1599262969115809E-2</v>
      </c>
      <c r="D24" s="51">
        <v>1.0952004361333782E-2</v>
      </c>
      <c r="E24" s="51">
        <v>1.0413064591144978E-2</v>
      </c>
      <c r="F24" s="51">
        <v>9.8902278997975678E-3</v>
      </c>
      <c r="G24" s="51">
        <v>9.2835500531767493E-3</v>
      </c>
      <c r="H24" s="51">
        <v>8.8892277856043797E-3</v>
      </c>
      <c r="I24" s="51">
        <v>8.4604153852959781E-3</v>
      </c>
      <c r="J24" s="51">
        <v>7.972511664773585E-3</v>
      </c>
      <c r="K24" s="51">
        <v>7.5262065330072648E-3</v>
      </c>
      <c r="L24" s="51">
        <v>7.5895556621732767E-3</v>
      </c>
      <c r="M24" s="51">
        <v>7.4926323904381297E-3</v>
      </c>
      <c r="N24" s="51">
        <v>7.406529968423E-3</v>
      </c>
      <c r="O24" s="51">
        <v>7.2224904045773081E-3</v>
      </c>
      <c r="P24" s="51">
        <v>6.9577763165902121E-3</v>
      </c>
      <c r="Q24" s="51">
        <v>6.6870545823406831E-3</v>
      </c>
      <c r="R24" s="51">
        <v>6.6146842446887476E-3</v>
      </c>
      <c r="S24" s="51">
        <v>6.3967969689093214E-3</v>
      </c>
      <c r="T24" s="51">
        <v>5.8653495895872329E-3</v>
      </c>
      <c r="U24" s="51">
        <v>5.8673596183072083E-3</v>
      </c>
    </row>
    <row r="25" spans="1:21">
      <c r="A25" s="71" t="s">
        <v>215</v>
      </c>
      <c r="B25" s="51">
        <v>0.2856597083259273</v>
      </c>
      <c r="C25" s="51">
        <v>0.28228332430099645</v>
      </c>
      <c r="D25" s="51">
        <v>0.27284920123129591</v>
      </c>
      <c r="E25" s="51">
        <v>0.2668901685114986</v>
      </c>
      <c r="F25" s="51">
        <v>0.26229426766840858</v>
      </c>
      <c r="G25" s="51">
        <v>0.25628044336687811</v>
      </c>
      <c r="H25" s="51">
        <v>0.25642838773873844</v>
      </c>
      <c r="I25" s="51">
        <v>0.25308023158433618</v>
      </c>
      <c r="J25" s="51">
        <v>0.24728901841021861</v>
      </c>
      <c r="K25" s="51">
        <v>0.24222081527905187</v>
      </c>
      <c r="L25" s="51">
        <v>0.24926575716340743</v>
      </c>
      <c r="M25" s="51">
        <v>0.25873937816280906</v>
      </c>
      <c r="N25" s="51">
        <v>0.26252363852039434</v>
      </c>
      <c r="O25" s="51">
        <v>0.26564630993059285</v>
      </c>
      <c r="P25" s="51">
        <v>0.26497701005851776</v>
      </c>
      <c r="Q25" s="51">
        <v>0.25968927390764773</v>
      </c>
      <c r="R25" s="51">
        <v>0.26430644362208783</v>
      </c>
      <c r="S25" s="51">
        <v>0.26442559692458306</v>
      </c>
      <c r="T25" s="51">
        <v>0.24643448572405854</v>
      </c>
      <c r="U25" s="51">
        <v>0.25184770123118955</v>
      </c>
    </row>
    <row r="26" spans="1:21">
      <c r="A26" s="71" t="s">
        <v>216</v>
      </c>
      <c r="B26" s="51">
        <v>2.3935502190359042E-2</v>
      </c>
      <c r="C26" s="51">
        <v>2.4121658761679095E-2</v>
      </c>
      <c r="D26" s="51">
        <v>2.3956948850905893E-2</v>
      </c>
      <c r="E26" s="51">
        <v>2.4274650229471385E-2</v>
      </c>
      <c r="F26" s="51">
        <v>2.4897624575600255E-2</v>
      </c>
      <c r="G26" s="51">
        <v>2.5548949522429983E-2</v>
      </c>
      <c r="H26" s="51">
        <v>2.6868966710759598E-2</v>
      </c>
      <c r="I26" s="51">
        <v>2.8217093128683073E-2</v>
      </c>
      <c r="J26" s="51">
        <v>2.9484426346512122E-2</v>
      </c>
      <c r="K26" s="51">
        <v>3.0930328559126353E-2</v>
      </c>
      <c r="L26" s="51">
        <v>3.4196504717526222E-2</v>
      </c>
      <c r="M26" s="51">
        <v>3.6703651814231714E-2</v>
      </c>
      <c r="N26" s="51">
        <v>3.9156228758936221E-2</v>
      </c>
      <c r="O26" s="51">
        <v>4.1030796935046805E-2</v>
      </c>
      <c r="P26" s="51">
        <v>4.2391525300234302E-2</v>
      </c>
      <c r="Q26" s="51">
        <v>4.3454736049186898E-2</v>
      </c>
      <c r="R26" s="51">
        <v>4.5512676138108901E-2</v>
      </c>
      <c r="S26" s="51">
        <v>4.6252453333253257E-2</v>
      </c>
      <c r="T26" s="51">
        <v>4.473737335028885E-2</v>
      </c>
      <c r="U26" s="51">
        <v>4.706223887959992E-2</v>
      </c>
    </row>
    <row r="27" spans="1:21">
      <c r="A27" s="71" t="s">
        <v>217</v>
      </c>
      <c r="B27" s="51">
        <v>4.9599341991424496E-2</v>
      </c>
      <c r="C27" s="51">
        <v>4.8934295210526772E-2</v>
      </c>
      <c r="D27" s="51">
        <v>4.7535265726601175E-2</v>
      </c>
      <c r="E27" s="51">
        <v>4.7037940473460577E-2</v>
      </c>
      <c r="F27" s="51">
        <v>4.7059227250291387E-2</v>
      </c>
      <c r="G27" s="51">
        <v>4.7084385484676201E-2</v>
      </c>
      <c r="H27" s="51">
        <v>4.842010014318391E-2</v>
      </c>
      <c r="I27" s="51">
        <v>4.9845164239711429E-2</v>
      </c>
      <c r="J27" s="51">
        <v>5.11705449480052E-2</v>
      </c>
      <c r="K27" s="51">
        <v>5.2853135451432165E-2</v>
      </c>
      <c r="L27" s="51">
        <v>5.4319250752424567E-2</v>
      </c>
      <c r="M27" s="51">
        <v>5.4459562550234965E-2</v>
      </c>
      <c r="N27" s="51">
        <v>5.4437202737443867E-2</v>
      </c>
      <c r="O27" s="51">
        <v>5.348201990129034E-2</v>
      </c>
      <c r="P27" s="51">
        <v>5.1753870509711725E-2</v>
      </c>
      <c r="Q27" s="51">
        <v>4.9720915738035859E-2</v>
      </c>
      <c r="R27" s="51">
        <v>4.8868312361522732E-2</v>
      </c>
      <c r="S27" s="51">
        <v>4.6741762399732281E-2</v>
      </c>
      <c r="T27" s="51">
        <v>4.2858607850267696E-2</v>
      </c>
      <c r="U27" s="51">
        <v>4.3689076820557074E-2</v>
      </c>
    </row>
    <row r="28" spans="1:21">
      <c r="A28" s="71" t="s">
        <v>212</v>
      </c>
      <c r="B28" s="51">
        <v>0.10574397128125841</v>
      </c>
      <c r="C28" s="51">
        <v>0.109624298269938</v>
      </c>
      <c r="D28" s="51">
        <v>0.11050358446313671</v>
      </c>
      <c r="E28" s="51">
        <v>0.11177645993804672</v>
      </c>
      <c r="F28" s="51">
        <v>0.11236582797386285</v>
      </c>
      <c r="G28" s="51">
        <v>0.1117935372559611</v>
      </c>
      <c r="H28" s="51">
        <v>0.11292130438846013</v>
      </c>
      <c r="I28" s="51">
        <v>0.10273869799915747</v>
      </c>
      <c r="J28" s="51">
        <v>9.085562727512568E-2</v>
      </c>
      <c r="K28" s="51">
        <v>7.8572544288778551E-2</v>
      </c>
      <c r="L28" s="51">
        <v>7.7249379137026078E-2</v>
      </c>
      <c r="M28" s="51">
        <v>7.3770377748533289E-2</v>
      </c>
      <c r="N28" s="51">
        <v>7.0037803739877738E-2</v>
      </c>
      <c r="O28" s="51">
        <v>6.4922250519929781E-2</v>
      </c>
      <c r="P28" s="51">
        <v>5.8355586244378456E-2</v>
      </c>
      <c r="Q28" s="51">
        <v>4.3599146936363686E-2</v>
      </c>
      <c r="R28" s="51">
        <v>4.2564491131293805E-2</v>
      </c>
      <c r="S28" s="51">
        <v>4.1967484102509028E-2</v>
      </c>
      <c r="T28" s="51">
        <v>3.7881472228948616E-2</v>
      </c>
      <c r="U28" s="51">
        <v>3.7715435638271878E-2</v>
      </c>
    </row>
    <row r="31" spans="1:21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</sheetData>
  <hyperlinks>
    <hyperlink ref="M1" location="Índice!A1" display="&gt; Summary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7"/>
  <dimension ref="A1:U23"/>
  <sheetViews>
    <sheetView showGridLines="0" zoomScaleNormal="100" workbookViewId="0"/>
  </sheetViews>
  <sheetFormatPr defaultColWidth="9.1796875" defaultRowHeight="13"/>
  <cols>
    <col min="1" max="1" width="18.1796875" style="29" customWidth="1"/>
    <col min="2" max="16384" width="9.1796875" style="29"/>
  </cols>
  <sheetData>
    <row r="1" spans="1:13">
      <c r="A1" s="20" t="s">
        <v>222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1">
      <c r="A20" s="68" t="s">
        <v>87</v>
      </c>
    </row>
    <row r="21" spans="1:21">
      <c r="A21" s="73" t="s">
        <v>223</v>
      </c>
      <c r="B21" s="37" t="s">
        <v>137</v>
      </c>
      <c r="C21" s="37" t="s">
        <v>138</v>
      </c>
      <c r="D21" s="37" t="s">
        <v>139</v>
      </c>
      <c r="E21" s="37" t="s">
        <v>140</v>
      </c>
      <c r="F21" s="37" t="s">
        <v>141</v>
      </c>
      <c r="G21" s="37" t="s">
        <v>181</v>
      </c>
      <c r="H21" s="37" t="s">
        <v>142</v>
      </c>
      <c r="I21" s="37" t="s">
        <v>143</v>
      </c>
      <c r="J21" s="37" t="s">
        <v>144</v>
      </c>
      <c r="K21" s="37" t="s">
        <v>182</v>
      </c>
      <c r="L21" s="37" t="s">
        <v>145</v>
      </c>
      <c r="M21" s="37" t="s">
        <v>146</v>
      </c>
      <c r="N21" s="37" t="s">
        <v>147</v>
      </c>
      <c r="O21" s="37">
        <v>2018</v>
      </c>
      <c r="P21" s="37">
        <v>2019</v>
      </c>
      <c r="Q21" s="37">
        <v>2020</v>
      </c>
      <c r="R21" s="37">
        <v>2021</v>
      </c>
      <c r="S21" s="37">
        <v>2022</v>
      </c>
      <c r="T21" s="37">
        <v>2023</v>
      </c>
      <c r="U21" s="37">
        <v>2024</v>
      </c>
    </row>
    <row r="22" spans="1:21">
      <c r="A22" s="73" t="s">
        <v>224</v>
      </c>
      <c r="B22" s="74">
        <v>100</v>
      </c>
      <c r="C22" s="74">
        <v>99.358729156578548</v>
      </c>
      <c r="D22" s="74">
        <v>98.301228596527082</v>
      </c>
      <c r="E22" s="74">
        <v>96.695060246109051</v>
      </c>
      <c r="F22" s="74">
        <v>95.041598589222005</v>
      </c>
      <c r="G22" s="74">
        <v>93.685690234103561</v>
      </c>
      <c r="H22" s="74">
        <v>91.307708769641337</v>
      </c>
      <c r="I22" s="74">
        <v>88.928408243725997</v>
      </c>
      <c r="J22" s="74">
        <v>85.795900351463231</v>
      </c>
      <c r="K22" s="74">
        <v>84.148146381132094</v>
      </c>
      <c r="L22" s="74">
        <v>82.908587570029653</v>
      </c>
      <c r="M22" s="74">
        <v>82.124640050228706</v>
      </c>
      <c r="N22" s="74">
        <v>81.43707806765083</v>
      </c>
      <c r="O22" s="74">
        <v>81.236467997012241</v>
      </c>
      <c r="P22" s="74">
        <v>81.310817650432071</v>
      </c>
      <c r="Q22" s="74">
        <v>81.336795727748608</v>
      </c>
      <c r="R22" s="74">
        <v>80.682126314507215</v>
      </c>
      <c r="S22" s="74">
        <v>80.110330190123975</v>
      </c>
      <c r="T22" s="74">
        <v>79.124216054721856</v>
      </c>
      <c r="U22" s="74">
        <v>78.117123582473184</v>
      </c>
    </row>
    <row r="23" spans="1:21">
      <c r="A23" s="73" t="s">
        <v>41</v>
      </c>
      <c r="B23" s="74">
        <v>100</v>
      </c>
      <c r="C23" s="74">
        <v>99.950542536083745</v>
      </c>
      <c r="D23" s="74">
        <v>99.899314559547477</v>
      </c>
      <c r="E23" s="74">
        <v>99.794000476394274</v>
      </c>
      <c r="F23" s="74">
        <v>99.677827849043595</v>
      </c>
      <c r="G23" s="74">
        <v>99.541845386179673</v>
      </c>
      <c r="H23" s="74">
        <v>99.377019825528009</v>
      </c>
      <c r="I23" s="74">
        <v>98.737114496278267</v>
      </c>
      <c r="J23" s="74">
        <v>97.630361270428992</v>
      </c>
      <c r="K23" s="74">
        <v>96.035246680596416</v>
      </c>
      <c r="L23" s="74">
        <v>94.668878801270964</v>
      </c>
      <c r="M23" s="74">
        <v>93.509612580586975</v>
      </c>
      <c r="N23" s="74">
        <v>92.575395090392661</v>
      </c>
      <c r="O23" s="74">
        <v>91.581660170137795</v>
      </c>
      <c r="P23" s="74">
        <v>90.529957319491928</v>
      </c>
      <c r="Q23" s="74">
        <v>89.140293612217377</v>
      </c>
      <c r="R23" s="74">
        <v>87.849096238324719</v>
      </c>
      <c r="S23" s="74">
        <v>86.673376407975368</v>
      </c>
      <c r="T23" s="74">
        <v>85.869148774599623</v>
      </c>
      <c r="U23" s="74">
        <v>84.993989092955346</v>
      </c>
    </row>
  </sheetData>
  <hyperlinks>
    <hyperlink ref="M1" location="Índice!A1" display="&gt; Summary" xr:uid="{00000000-0004-0000-1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F247-4845-4402-A482-A261FAA645E2}">
  <sheetPr codeName="Planilha59"/>
  <dimension ref="A1:Y54"/>
  <sheetViews>
    <sheetView showGridLines="0" zoomScaleNormal="100" workbookViewId="0"/>
  </sheetViews>
  <sheetFormatPr defaultColWidth="9.1796875" defaultRowHeight="13"/>
  <cols>
    <col min="1" max="1" width="30.81640625" style="29" customWidth="1"/>
    <col min="2" max="13" width="10.54296875" style="29" customWidth="1"/>
    <col min="14" max="14" width="13.453125" style="29" customWidth="1"/>
    <col min="15" max="21" width="10.54296875" style="29" customWidth="1"/>
    <col min="22" max="22" width="12.54296875" style="29" customWidth="1"/>
    <col min="23" max="23" width="13.453125" style="29" customWidth="1"/>
    <col min="24" max="24" width="10.54296875" style="29" customWidth="1"/>
    <col min="25" max="26" width="10.54296875" style="29" bestFit="1" customWidth="1"/>
    <col min="27" max="16384" width="9.1796875" style="29"/>
  </cols>
  <sheetData>
    <row r="1" spans="1:13">
      <c r="A1" s="20" t="s">
        <v>225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226</v>
      </c>
    </row>
    <row r="20" spans="1:4">
      <c r="A20" s="75" t="s">
        <v>87</v>
      </c>
    </row>
    <row r="21" spans="1:4">
      <c r="A21" s="76" t="s">
        <v>227</v>
      </c>
      <c r="B21" s="77">
        <v>2024</v>
      </c>
      <c r="C21" s="78" t="s">
        <v>101</v>
      </c>
      <c r="D21" s="78" t="s">
        <v>102</v>
      </c>
    </row>
    <row r="22" spans="1:4">
      <c r="A22" s="76" t="s">
        <v>228</v>
      </c>
      <c r="B22" s="80">
        <v>73.101586545395023</v>
      </c>
      <c r="C22" s="78">
        <v>100</v>
      </c>
      <c r="D22" s="78">
        <v>78.117123582473184</v>
      </c>
    </row>
    <row r="23" spans="1:4">
      <c r="A23" s="76" t="s">
        <v>194</v>
      </c>
      <c r="B23" s="80">
        <v>105.37895555639439</v>
      </c>
      <c r="C23" s="78">
        <v>100</v>
      </c>
      <c r="D23" s="78">
        <v>78.117123582473184</v>
      </c>
    </row>
    <row r="24" spans="1:4">
      <c r="A24" s="76" t="s">
        <v>229</v>
      </c>
      <c r="B24" s="80">
        <v>93.316790207928818</v>
      </c>
      <c r="C24" s="78">
        <v>100</v>
      </c>
      <c r="D24" s="78">
        <v>78.117123582473184</v>
      </c>
    </row>
    <row r="25" spans="1:4">
      <c r="A25" s="76" t="s">
        <v>230</v>
      </c>
      <c r="B25" s="80">
        <v>87.258914996912168</v>
      </c>
      <c r="C25" s="78">
        <v>100</v>
      </c>
      <c r="D25" s="78">
        <v>78.117123582473184</v>
      </c>
    </row>
    <row r="26" spans="1:4">
      <c r="A26" s="76" t="s">
        <v>197</v>
      </c>
      <c r="B26" s="80">
        <v>29.995192850393305</v>
      </c>
      <c r="C26" s="78">
        <v>100</v>
      </c>
      <c r="D26" s="78">
        <v>78.117123582473184</v>
      </c>
    </row>
    <row r="27" spans="1:4">
      <c r="A27" s="76" t="s">
        <v>231</v>
      </c>
      <c r="B27" s="80">
        <v>83.753623896850314</v>
      </c>
      <c r="C27" s="78">
        <v>100</v>
      </c>
      <c r="D27" s="78">
        <v>78.117123582473184</v>
      </c>
    </row>
    <row r="28" spans="1:4">
      <c r="A28" s="76" t="s">
        <v>214</v>
      </c>
      <c r="B28" s="80">
        <v>91.951991738037009</v>
      </c>
      <c r="C28" s="78">
        <v>100</v>
      </c>
      <c r="D28" s="78">
        <v>78.117123582473184</v>
      </c>
    </row>
    <row r="29" spans="1:4">
      <c r="C29" s="39"/>
    </row>
    <row r="30" spans="1:4">
      <c r="C30" s="39"/>
    </row>
    <row r="33" spans="3:2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3:25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3: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3:2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3:2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3:2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43" spans="3:25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3:25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</row>
    <row r="45" spans="3:25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</row>
    <row r="46" spans="3:2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</row>
    <row r="47" spans="3:2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</row>
    <row r="48" spans="3:2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</row>
    <row r="49" spans="3:2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</row>
    <row r="50" spans="3:2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</row>
    <row r="51" spans="3:25">
      <c r="C51" s="79"/>
      <c r="D51" s="79"/>
      <c r="E51" s="79"/>
      <c r="F51" s="79"/>
    </row>
    <row r="52" spans="3:25">
      <c r="C52" s="79"/>
      <c r="D52" s="79"/>
      <c r="E52" s="79"/>
      <c r="F52" s="79"/>
    </row>
    <row r="53" spans="3:25">
      <c r="C53" s="79"/>
      <c r="D53" s="79"/>
      <c r="E53" s="79"/>
      <c r="F53" s="79"/>
    </row>
    <row r="54" spans="3:25">
      <c r="C54" s="79"/>
      <c r="D54" s="79"/>
      <c r="E54" s="79"/>
      <c r="F54" s="79"/>
    </row>
  </sheetData>
  <hyperlinks>
    <hyperlink ref="M1" location="Índice!A1" display="&gt; Summary" xr:uid="{88ED89BF-4718-4FF8-96AD-35D92EC4DF4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E0FE-ABB0-4371-A690-42D16EC2B6D1}">
  <sheetPr codeName="Planilha60"/>
  <dimension ref="A1:U29"/>
  <sheetViews>
    <sheetView showGridLines="0" zoomScaleNormal="100" workbookViewId="0"/>
  </sheetViews>
  <sheetFormatPr defaultColWidth="9.1796875" defaultRowHeight="13"/>
  <cols>
    <col min="1" max="1" width="57.7265625" style="29" customWidth="1"/>
    <col min="2" max="13" width="10.54296875" style="29" customWidth="1"/>
    <col min="14" max="14" width="13.453125" style="29" customWidth="1"/>
    <col min="15" max="24" width="10.54296875" style="29" customWidth="1"/>
    <col min="25" max="26" width="10.54296875" style="29" bestFit="1" customWidth="1"/>
    <col min="27" max="16384" width="9.1796875" style="29"/>
  </cols>
  <sheetData>
    <row r="1" spans="1:13">
      <c r="A1" s="20" t="s">
        <v>232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226</v>
      </c>
    </row>
    <row r="18" spans="1:21">
      <c r="B18" s="81"/>
      <c r="C18" s="81"/>
      <c r="D18" s="81"/>
    </row>
    <row r="20" spans="1:21">
      <c r="A20" s="75" t="s">
        <v>87</v>
      </c>
    </row>
    <row r="21" spans="1:21">
      <c r="A21" s="76" t="s">
        <v>233</v>
      </c>
      <c r="B21" s="77">
        <v>2005</v>
      </c>
      <c r="C21" s="77">
        <v>2006</v>
      </c>
      <c r="D21" s="77">
        <v>2007</v>
      </c>
      <c r="E21" s="77">
        <v>2008</v>
      </c>
      <c r="F21" s="77">
        <v>2009</v>
      </c>
      <c r="G21" s="77">
        <v>2010</v>
      </c>
      <c r="H21" s="77">
        <v>2011</v>
      </c>
      <c r="I21" s="77">
        <v>2012</v>
      </c>
      <c r="J21" s="77">
        <v>2013</v>
      </c>
      <c r="K21" s="77">
        <v>2014</v>
      </c>
      <c r="L21" s="77">
        <v>2015</v>
      </c>
      <c r="M21" s="77">
        <v>2016</v>
      </c>
      <c r="N21" s="77">
        <v>2017</v>
      </c>
      <c r="O21" s="77">
        <v>2018</v>
      </c>
      <c r="P21" s="77">
        <v>2019</v>
      </c>
      <c r="Q21" s="77">
        <v>2020</v>
      </c>
      <c r="R21" s="77">
        <v>2021</v>
      </c>
      <c r="S21" s="77">
        <v>2022</v>
      </c>
      <c r="T21" s="77">
        <v>2023</v>
      </c>
      <c r="U21" s="77">
        <v>2024</v>
      </c>
    </row>
    <row r="22" spans="1:21">
      <c r="A22" s="76" t="s">
        <v>228</v>
      </c>
      <c r="B22" s="82">
        <v>0.67636855932458539</v>
      </c>
      <c r="C22" s="82">
        <v>0.67081969534275088</v>
      </c>
      <c r="D22" s="82">
        <v>0.6588843903925603</v>
      </c>
      <c r="E22" s="82">
        <v>0.65140981303562917</v>
      </c>
      <c r="F22" s="82">
        <v>0.64176187769905135</v>
      </c>
      <c r="G22" s="82">
        <v>0.62900501123478891</v>
      </c>
      <c r="H22" s="82">
        <v>0.60554683965009559</v>
      </c>
      <c r="I22" s="82">
        <v>0.59798352783802677</v>
      </c>
      <c r="J22" s="82">
        <v>0.57683932094968127</v>
      </c>
      <c r="K22" s="82">
        <v>0.57798943116087265</v>
      </c>
      <c r="L22" s="82">
        <v>0.57663340754115266</v>
      </c>
      <c r="M22" s="82">
        <v>0.56335661940490112</v>
      </c>
      <c r="N22" s="82">
        <v>0.56621494549260198</v>
      </c>
      <c r="O22" s="82">
        <v>0.57366774639903795</v>
      </c>
      <c r="P22" s="82">
        <v>0.56542488811794989</v>
      </c>
      <c r="Q22" s="82">
        <v>0.56965043458982179</v>
      </c>
      <c r="R22" s="82">
        <v>0.56578102907449901</v>
      </c>
      <c r="S22" s="82">
        <v>0.55957333065001436</v>
      </c>
      <c r="T22" s="82">
        <v>0.55464544453031617</v>
      </c>
      <c r="U22" s="82">
        <v>0.55006725625557829</v>
      </c>
    </row>
    <row r="23" spans="1:21">
      <c r="A23" s="76" t="s">
        <v>194</v>
      </c>
      <c r="B23" s="82">
        <v>0.10986982455859816</v>
      </c>
      <c r="C23" s="82">
        <v>0.11146383567587846</v>
      </c>
      <c r="D23" s="82">
        <v>0.11538751525818605</v>
      </c>
      <c r="E23" s="82">
        <v>0.11703776044557763</v>
      </c>
      <c r="F23" s="82">
        <v>0.11855271697640316</v>
      </c>
      <c r="G23" s="82">
        <v>0.12074730674535054</v>
      </c>
      <c r="H23" s="82">
        <v>0.12577255266082524</v>
      </c>
      <c r="I23" s="82">
        <v>0.1270153639270851</v>
      </c>
      <c r="J23" s="82">
        <v>0.1327413654738766</v>
      </c>
      <c r="K23" s="82">
        <v>0.13065069798967296</v>
      </c>
      <c r="L23" s="82">
        <v>0.13049427513554368</v>
      </c>
      <c r="M23" s="82">
        <v>0.13430088969014894</v>
      </c>
      <c r="N23" s="82">
        <v>0.1326026378304607</v>
      </c>
      <c r="O23" s="82">
        <v>0.12925491483662102</v>
      </c>
      <c r="P23" s="82">
        <v>0.13055834837242217</v>
      </c>
      <c r="Q23" s="82">
        <v>0.13153272210675918</v>
      </c>
      <c r="R23" s="82">
        <v>0.13168169256936246</v>
      </c>
      <c r="S23" s="82">
        <v>0.13267411009310756</v>
      </c>
      <c r="T23" s="82">
        <v>0.1339024468878853</v>
      </c>
      <c r="U23" s="82">
        <v>0.1351010038962121</v>
      </c>
    </row>
    <row r="24" spans="1:21">
      <c r="A24" s="76" t="s">
        <v>229</v>
      </c>
      <c r="B24" s="82">
        <v>9.8302511367040921E-2</v>
      </c>
      <c r="C24" s="82">
        <v>9.9116187012473156E-2</v>
      </c>
      <c r="D24" s="82">
        <v>0.10159443442934113</v>
      </c>
      <c r="E24" s="82">
        <v>0.10295083141667678</v>
      </c>
      <c r="F24" s="82">
        <v>0.10527296681750603</v>
      </c>
      <c r="G24" s="82">
        <v>0.10847356226339591</v>
      </c>
      <c r="H24" s="82">
        <v>0.11502664648282411</v>
      </c>
      <c r="I24" s="82">
        <v>0.11758203908882958</v>
      </c>
      <c r="J24" s="82">
        <v>0.12370671999916935</v>
      </c>
      <c r="K24" s="82">
        <v>0.12364270176839577</v>
      </c>
      <c r="L24" s="82">
        <v>0.12323772909364396</v>
      </c>
      <c r="M24" s="82">
        <v>0.12863250459919406</v>
      </c>
      <c r="N24" s="82">
        <v>0.12803526138853763</v>
      </c>
      <c r="O24" s="82">
        <v>0.12719139227622026</v>
      </c>
      <c r="P24" s="82">
        <v>0.13113335800805168</v>
      </c>
      <c r="Q24" s="82">
        <v>0.13082042273842212</v>
      </c>
      <c r="R24" s="82">
        <v>0.13278769836914939</v>
      </c>
      <c r="S24" s="82">
        <v>0.13591128755155665</v>
      </c>
      <c r="T24" s="82">
        <v>0.13714884168518104</v>
      </c>
      <c r="U24" s="82">
        <v>0.13845846452333993</v>
      </c>
    </row>
    <row r="25" spans="1:21">
      <c r="A25" s="76" t="s">
        <v>230</v>
      </c>
      <c r="B25" s="82">
        <v>5.7884506672543912E-2</v>
      </c>
      <c r="C25" s="82">
        <v>5.8723944576131892E-2</v>
      </c>
      <c r="D25" s="82">
        <v>6.0871461958704534E-2</v>
      </c>
      <c r="E25" s="82">
        <v>6.2702575373956154E-2</v>
      </c>
      <c r="F25" s="82">
        <v>6.5466005009316847E-2</v>
      </c>
      <c r="G25" s="82">
        <v>6.9133218883018321E-2</v>
      </c>
      <c r="H25" s="82">
        <v>7.5214349775104911E-2</v>
      </c>
      <c r="I25" s="82">
        <v>7.985000431715672E-2</v>
      </c>
      <c r="J25" s="82">
        <v>8.8044899733972851E-2</v>
      </c>
      <c r="K25" s="82">
        <v>9.2352546599613936E-2</v>
      </c>
      <c r="L25" s="82">
        <v>9.5826502457703355E-2</v>
      </c>
      <c r="M25" s="82">
        <v>0.10058576688852436</v>
      </c>
      <c r="N25" s="82">
        <v>0.1026880589982915</v>
      </c>
      <c r="O25" s="82">
        <v>0.10321189970759673</v>
      </c>
      <c r="P25" s="82">
        <v>0.10778184727170448</v>
      </c>
      <c r="Q25" s="82">
        <v>0.10997984647436823</v>
      </c>
      <c r="R25" s="82">
        <v>0.11239496768469666</v>
      </c>
      <c r="S25" s="82">
        <v>0.11445171333079955</v>
      </c>
      <c r="T25" s="82">
        <v>0.11710384885936068</v>
      </c>
      <c r="U25" s="82">
        <v>0.11891389445459538</v>
      </c>
    </row>
    <row r="26" spans="1:21">
      <c r="A26" s="76" t="s">
        <v>197</v>
      </c>
      <c r="B26" s="82">
        <v>3.6389093862028855E-2</v>
      </c>
      <c r="C26" s="82">
        <v>3.8482668450206862E-2</v>
      </c>
      <c r="D26" s="82">
        <v>4.1136049839652168E-2</v>
      </c>
      <c r="E26" s="82">
        <v>4.3106883215593993E-2</v>
      </c>
      <c r="F26" s="82">
        <v>4.5088035034295461E-2</v>
      </c>
      <c r="G26" s="82">
        <v>4.7306860076080398E-2</v>
      </c>
      <c r="H26" s="82">
        <v>5.0641578284894032E-2</v>
      </c>
      <c r="I26" s="82">
        <v>4.7721689575173649E-2</v>
      </c>
      <c r="J26" s="82">
        <v>4.5440100373033351E-2</v>
      </c>
      <c r="K26" s="82">
        <v>4.0098380336903966E-2</v>
      </c>
      <c r="L26" s="82">
        <v>3.8183440054954325E-2</v>
      </c>
      <c r="M26" s="82">
        <v>3.6666477734345532E-2</v>
      </c>
      <c r="N26" s="82">
        <v>3.415015553974355E-2</v>
      </c>
      <c r="O26" s="82">
        <v>3.1077529647198888E-2</v>
      </c>
      <c r="P26" s="82">
        <v>2.8872634503398546E-2</v>
      </c>
      <c r="Q26" s="82">
        <v>2.1958290056256904E-2</v>
      </c>
      <c r="R26" s="82">
        <v>2.1379449944712203E-2</v>
      </c>
      <c r="S26" s="82">
        <v>2.1565719764405106E-2</v>
      </c>
      <c r="T26" s="82">
        <v>2.1077373930444586E-2</v>
      </c>
      <c r="U26" s="82">
        <v>2.0730016030408697E-2</v>
      </c>
    </row>
    <row r="27" spans="1:21">
      <c r="A27" s="76" t="s">
        <v>231</v>
      </c>
      <c r="B27" s="82">
        <v>1.7068349990565404E-2</v>
      </c>
      <c r="C27" s="82">
        <v>1.7181959888776258E-2</v>
      </c>
      <c r="D27" s="82">
        <v>1.769958795975601E-2</v>
      </c>
      <c r="E27" s="82">
        <v>1.8144524044774922E-2</v>
      </c>
      <c r="F27" s="82">
        <v>1.8887429423506543E-2</v>
      </c>
      <c r="G27" s="82">
        <v>1.9928992448301049E-2</v>
      </c>
      <c r="H27" s="82">
        <v>2.1719910930873748E-2</v>
      </c>
      <c r="I27" s="82">
        <v>2.3158253069915504E-2</v>
      </c>
      <c r="J27" s="82">
        <v>2.5598145509182914E-2</v>
      </c>
      <c r="K27" s="82">
        <v>2.6979120091795081E-2</v>
      </c>
      <c r="L27" s="82">
        <v>2.6855598558644417E-2</v>
      </c>
      <c r="M27" s="82">
        <v>2.7074618405417989E-2</v>
      </c>
      <c r="N27" s="82">
        <v>2.6549538628339489E-2</v>
      </c>
      <c r="O27" s="82">
        <v>2.5607178864133138E-2</v>
      </c>
      <c r="P27" s="82">
        <v>2.5612255298501568E-2</v>
      </c>
      <c r="Q27" s="82">
        <v>2.504728484898645E-2</v>
      </c>
      <c r="R27" s="82">
        <v>2.4551466217560523E-2</v>
      </c>
      <c r="S27" s="82">
        <v>2.4024652620859618E-2</v>
      </c>
      <c r="T27" s="82">
        <v>2.3852215348972861E-2</v>
      </c>
      <c r="U27" s="82">
        <v>2.4018970446999001E-2</v>
      </c>
    </row>
    <row r="28" spans="1:21">
      <c r="A28" s="76" t="s">
        <v>214</v>
      </c>
      <c r="B28" s="82">
        <v>4.1171542246373604E-3</v>
      </c>
      <c r="C28" s="82">
        <v>4.2117090537825011E-3</v>
      </c>
      <c r="D28" s="82">
        <v>4.4265601617998413E-3</v>
      </c>
      <c r="E28" s="82">
        <v>4.6476124677914659E-3</v>
      </c>
      <c r="F28" s="82">
        <v>4.9709690399205187E-3</v>
      </c>
      <c r="G28" s="82">
        <v>5.4050483490647762E-3</v>
      </c>
      <c r="H28" s="82">
        <v>6.0781222153824697E-3</v>
      </c>
      <c r="I28" s="82">
        <v>6.6891221838128482E-3</v>
      </c>
      <c r="J28" s="82">
        <v>7.629447961083665E-3</v>
      </c>
      <c r="K28" s="82">
        <v>8.287122052745708E-3</v>
      </c>
      <c r="L28" s="82">
        <v>8.7690471583576693E-3</v>
      </c>
      <c r="M28" s="82">
        <v>9.3831232774679932E-3</v>
      </c>
      <c r="N28" s="82">
        <v>9.7594021220251802E-3</v>
      </c>
      <c r="O28" s="82">
        <v>9.9893382691919816E-3</v>
      </c>
      <c r="P28" s="82">
        <v>1.0616668427971697E-2</v>
      </c>
      <c r="Q28" s="82">
        <v>1.1010999185385126E-2</v>
      </c>
      <c r="R28" s="82">
        <v>1.1423696140019689E-2</v>
      </c>
      <c r="S28" s="82">
        <v>1.1799185989257213E-2</v>
      </c>
      <c r="T28" s="82">
        <v>1.2269828757839423E-2</v>
      </c>
      <c r="U28" s="82">
        <v>1.2710394392866701E-2</v>
      </c>
    </row>
    <row r="29" spans="1:21">
      <c r="A29" s="76" t="s">
        <v>3</v>
      </c>
      <c r="B29" s="82">
        <v>1</v>
      </c>
      <c r="C29" s="82">
        <v>1</v>
      </c>
      <c r="D29" s="82">
        <v>1</v>
      </c>
      <c r="E29" s="82">
        <v>1.0000000000000002</v>
      </c>
      <c r="F29" s="82">
        <v>0.99999999999999989</v>
      </c>
      <c r="G29" s="82">
        <v>0.99999999999999989</v>
      </c>
      <c r="H29" s="82">
        <v>1</v>
      </c>
      <c r="I29" s="82">
        <v>1.0000000000000002</v>
      </c>
      <c r="J29" s="82">
        <v>1</v>
      </c>
      <c r="K29" s="82">
        <v>1</v>
      </c>
      <c r="L29" s="82">
        <v>1</v>
      </c>
      <c r="M29" s="82">
        <v>1</v>
      </c>
      <c r="N29" s="82">
        <v>1</v>
      </c>
      <c r="O29" s="82">
        <v>0.99999999999999989</v>
      </c>
      <c r="P29" s="82">
        <v>1</v>
      </c>
      <c r="Q29" s="82">
        <v>0.99999999999999978</v>
      </c>
      <c r="R29" s="82">
        <v>1</v>
      </c>
      <c r="S29" s="82">
        <v>1</v>
      </c>
      <c r="T29" s="82">
        <v>1</v>
      </c>
      <c r="U29" s="82">
        <v>1</v>
      </c>
    </row>
  </sheetData>
  <hyperlinks>
    <hyperlink ref="M1" location="Índice!A1" display="&gt; Summary" xr:uid="{2734F7A3-BD12-4132-9C6D-F11716228E7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2BB5-BDDC-4C1B-9884-84F9146E6A74}">
  <sheetPr codeName="Planilha61"/>
  <dimension ref="A1:M35"/>
  <sheetViews>
    <sheetView showGridLines="0" zoomScaleNormal="100" workbookViewId="0"/>
  </sheetViews>
  <sheetFormatPr defaultColWidth="8.7265625" defaultRowHeight="13"/>
  <cols>
    <col min="1" max="1" width="35" style="29" customWidth="1"/>
    <col min="2" max="13" width="10.54296875" style="29" customWidth="1"/>
    <col min="14" max="14" width="12.54296875" style="29" customWidth="1"/>
    <col min="15" max="15" width="13.453125" style="29" customWidth="1"/>
    <col min="16" max="16" width="10.54296875" style="29" customWidth="1"/>
    <col min="17" max="18" width="10.54296875" style="29" bestFit="1" customWidth="1"/>
    <col min="19" max="16384" width="8.7265625" style="29"/>
  </cols>
  <sheetData>
    <row r="1" spans="1:13">
      <c r="A1" s="20" t="s">
        <v>234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226</v>
      </c>
    </row>
    <row r="19" spans="1:7">
      <c r="D19" s="83"/>
      <c r="E19" s="83"/>
    </row>
    <row r="20" spans="1:7">
      <c r="A20" s="75" t="s">
        <v>87</v>
      </c>
      <c r="D20" s="83"/>
      <c r="E20" s="83"/>
    </row>
    <row r="21" spans="1:7">
      <c r="A21" s="84" t="s">
        <v>235</v>
      </c>
      <c r="B21" s="77">
        <v>2005</v>
      </c>
      <c r="C21" s="77">
        <v>2024</v>
      </c>
      <c r="D21" s="83"/>
      <c r="E21" s="83"/>
    </row>
    <row r="22" spans="1:7">
      <c r="A22" s="84" t="s">
        <v>42</v>
      </c>
      <c r="B22" s="80">
        <v>5141.3960507236352</v>
      </c>
      <c r="C22" s="80">
        <v>5710.1041852458366</v>
      </c>
      <c r="D22" s="83"/>
      <c r="E22" s="83"/>
      <c r="F22" s="79"/>
      <c r="G22" s="79"/>
    </row>
    <row r="23" spans="1:7">
      <c r="A23" s="84" t="s">
        <v>76</v>
      </c>
      <c r="B23" s="80">
        <v>114.48226040735632</v>
      </c>
      <c r="C23" s="80">
        <v>276.41704241256662</v>
      </c>
      <c r="D23" s="83"/>
      <c r="E23" s="83"/>
      <c r="F23" s="79"/>
      <c r="G23" s="79"/>
    </row>
    <row r="24" spans="1:7">
      <c r="A24" s="84" t="s">
        <v>41</v>
      </c>
      <c r="B24" s="80">
        <v>57.297995227831287</v>
      </c>
      <c r="C24" s="80">
        <v>738.49584388364462</v>
      </c>
      <c r="D24" s="83"/>
      <c r="E24" s="83"/>
      <c r="F24" s="79"/>
      <c r="G24" s="79"/>
    </row>
    <row r="25" spans="1:7">
      <c r="A25" s="84" t="s">
        <v>43</v>
      </c>
      <c r="B25" s="80">
        <v>8234.9763999999996</v>
      </c>
      <c r="C25" s="80">
        <v>7534.6448265772315</v>
      </c>
      <c r="D25" s="79"/>
      <c r="E25" s="79"/>
      <c r="F25" s="79"/>
      <c r="G25" s="79"/>
    </row>
    <row r="26" spans="1:7">
      <c r="A26" s="84" t="s">
        <v>236</v>
      </c>
      <c r="B26" s="80">
        <v>517.31034</v>
      </c>
      <c r="C26" s="80">
        <v>340.55556069904776</v>
      </c>
      <c r="D26" s="79"/>
      <c r="E26" s="79"/>
      <c r="F26" s="79"/>
      <c r="G26" s="79"/>
    </row>
    <row r="27" spans="1:7">
      <c r="A27" s="84" t="s">
        <v>3</v>
      </c>
      <c r="B27" s="80">
        <v>14065.463046358822</v>
      </c>
      <c r="C27" s="80">
        <v>14600.217458818328</v>
      </c>
      <c r="D27" s="79"/>
      <c r="E27" s="79"/>
      <c r="F27" s="79"/>
      <c r="G27" s="79"/>
    </row>
    <row r="28" spans="1:7">
      <c r="C28" s="79"/>
    </row>
    <row r="29" spans="1:7">
      <c r="A29" s="84" t="s">
        <v>237</v>
      </c>
      <c r="B29" s="77">
        <v>2005</v>
      </c>
      <c r="C29" s="77">
        <v>2024</v>
      </c>
    </row>
    <row r="30" spans="1:7">
      <c r="A30" s="84" t="s">
        <v>238</v>
      </c>
      <c r="B30" s="82">
        <v>0.37367261168778937</v>
      </c>
      <c r="C30" s="82">
        <v>0.4100295933635309</v>
      </c>
    </row>
    <row r="31" spans="1:7">
      <c r="A31" s="84" t="s">
        <v>41</v>
      </c>
      <c r="B31" s="82">
        <v>4.073665761232385E-3</v>
      </c>
      <c r="C31" s="82">
        <v>5.0581153737378301E-2</v>
      </c>
    </row>
    <row r="32" spans="1:7">
      <c r="A32" s="84" t="s">
        <v>239</v>
      </c>
      <c r="B32" s="82">
        <v>0.62225372255097822</v>
      </c>
      <c r="C32" s="82">
        <v>0.53938925289909068</v>
      </c>
      <c r="D32" s="79"/>
      <c r="E32" s="79"/>
      <c r="F32" s="79"/>
      <c r="G32" s="79"/>
    </row>
    <row r="33" spans="3:7">
      <c r="D33" s="79"/>
      <c r="E33" s="79"/>
      <c r="F33" s="79"/>
      <c r="G33" s="79"/>
    </row>
    <row r="34" spans="3:7">
      <c r="C34" s="79"/>
      <c r="D34" s="79"/>
      <c r="E34" s="79"/>
      <c r="F34" s="79"/>
    </row>
    <row r="35" spans="3:7">
      <c r="C35" s="79"/>
      <c r="D35" s="79"/>
      <c r="E35" s="79"/>
      <c r="F35" s="79"/>
    </row>
  </sheetData>
  <hyperlinks>
    <hyperlink ref="M1" location="Índice!A1" display="&gt; Summary" xr:uid="{E1A404C2-EB2F-4760-A682-6AB6C7A7859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8"/>
  <dimension ref="A1:Z35"/>
  <sheetViews>
    <sheetView showGridLines="0" zoomScaleNormal="100" workbookViewId="0"/>
  </sheetViews>
  <sheetFormatPr defaultColWidth="9.1796875" defaultRowHeight="13"/>
  <cols>
    <col min="1" max="1" width="31.54296875" style="29" customWidth="1"/>
    <col min="2" max="16384" width="9.1796875" style="29"/>
  </cols>
  <sheetData>
    <row r="1" spans="1:13">
      <c r="A1" s="20" t="s">
        <v>240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26">
      <c r="A20" s="31" t="s">
        <v>87</v>
      </c>
    </row>
    <row r="21" spans="1:26">
      <c r="A21" s="32" t="s">
        <v>0</v>
      </c>
      <c r="B21" s="33">
        <v>2005</v>
      </c>
      <c r="C21" s="33">
        <v>2010</v>
      </c>
      <c r="D21" s="33">
        <v>2015</v>
      </c>
      <c r="E21" s="33">
        <v>2020</v>
      </c>
      <c r="F21" s="33">
        <v>2024</v>
      </c>
    </row>
    <row r="22" spans="1:26">
      <c r="A22" s="33" t="s">
        <v>41</v>
      </c>
      <c r="B22" s="85">
        <v>0.83103102535526818</v>
      </c>
      <c r="C22" s="85">
        <v>0.88139876288342101</v>
      </c>
      <c r="D22" s="85">
        <v>0.91131446483742173</v>
      </c>
      <c r="E22" s="85">
        <v>0.91181172440943081</v>
      </c>
      <c r="F22" s="85">
        <v>0.8986366946678922</v>
      </c>
    </row>
    <row r="23" spans="1:26">
      <c r="A23" s="33" t="s">
        <v>241</v>
      </c>
      <c r="B23" s="85">
        <v>8.4093058250232347E-2</v>
      </c>
      <c r="C23" s="85">
        <v>6.5184144279943748E-2</v>
      </c>
      <c r="D23" s="85">
        <v>5.1296336447841442E-2</v>
      </c>
      <c r="E23" s="85">
        <v>4.9801147584432777E-2</v>
      </c>
      <c r="F23" s="85">
        <v>5.9976908847283447E-2</v>
      </c>
    </row>
    <row r="24" spans="1:26">
      <c r="A24" s="33" t="s">
        <v>77</v>
      </c>
      <c r="B24" s="85">
        <v>1.9741731589360247E-2</v>
      </c>
      <c r="C24" s="85">
        <v>2.6823358528875285E-3</v>
      </c>
      <c r="D24" s="85">
        <v>2.8221730803781597E-3</v>
      </c>
      <c r="E24" s="85">
        <v>1.4038516706226703E-3</v>
      </c>
      <c r="F24" s="85">
        <v>1.7144281844508273E-3</v>
      </c>
    </row>
    <row r="25" spans="1:26">
      <c r="A25" s="33" t="s">
        <v>76</v>
      </c>
      <c r="B25" s="85">
        <v>3.1613883847129896E-2</v>
      </c>
      <c r="C25" s="85">
        <v>2.5143681426469427E-2</v>
      </c>
      <c r="D25" s="85">
        <v>1.2373526788190431E-2</v>
      </c>
      <c r="E25" s="85">
        <v>9.2286694541279905E-3</v>
      </c>
      <c r="F25" s="85">
        <v>1.1034427726056039E-2</v>
      </c>
    </row>
    <row r="26" spans="1:26">
      <c r="A26" s="33" t="s">
        <v>4</v>
      </c>
      <c r="B26" s="85">
        <v>3.3520300958009418E-2</v>
      </c>
      <c r="C26" s="85">
        <v>2.5591075557278211E-2</v>
      </c>
      <c r="D26" s="85">
        <v>2.2193498846168232E-2</v>
      </c>
      <c r="E26" s="85">
        <v>2.7754606881385632E-2</v>
      </c>
      <c r="F26" s="85">
        <v>2.8637540574317482E-2</v>
      </c>
    </row>
    <row r="29" spans="1:26">
      <c r="A29" s="31" t="s">
        <v>87</v>
      </c>
    </row>
    <row r="30" spans="1:26">
      <c r="A30" s="32"/>
      <c r="B30" s="33">
        <v>2000</v>
      </c>
      <c r="C30" s="33">
        <v>2001</v>
      </c>
      <c r="D30" s="33">
        <v>2002</v>
      </c>
      <c r="E30" s="33">
        <v>2003</v>
      </c>
      <c r="F30" s="33">
        <v>2004</v>
      </c>
      <c r="G30" s="33">
        <v>2005</v>
      </c>
      <c r="H30" s="33">
        <v>2006</v>
      </c>
      <c r="I30" s="33">
        <v>2007</v>
      </c>
      <c r="J30" s="33">
        <v>2008</v>
      </c>
      <c r="K30" s="33">
        <v>2009</v>
      </c>
      <c r="L30" s="33">
        <v>2010</v>
      </c>
      <c r="M30" s="33">
        <v>2011</v>
      </c>
      <c r="N30" s="33">
        <v>2012</v>
      </c>
      <c r="O30" s="33">
        <v>2013</v>
      </c>
      <c r="P30" s="33">
        <v>2014</v>
      </c>
      <c r="Q30" s="33">
        <v>2015</v>
      </c>
      <c r="R30" s="33">
        <v>2016</v>
      </c>
      <c r="S30" s="33">
        <v>2017</v>
      </c>
      <c r="T30" s="33">
        <v>2018</v>
      </c>
      <c r="U30" s="33">
        <v>2019</v>
      </c>
      <c r="V30" s="33">
        <v>2020</v>
      </c>
      <c r="W30" s="33">
        <v>2021</v>
      </c>
      <c r="X30" s="33">
        <v>2022</v>
      </c>
      <c r="Y30" s="33">
        <v>2023</v>
      </c>
      <c r="Z30" s="33">
        <v>2024</v>
      </c>
    </row>
    <row r="31" spans="1:26">
      <c r="A31" s="33" t="s">
        <v>41</v>
      </c>
      <c r="B31" s="85">
        <v>0.803026588787212</v>
      </c>
      <c r="C31" s="85">
        <v>0.7840760168746338</v>
      </c>
      <c r="D31" s="85">
        <v>0.77667884675028498</v>
      </c>
      <c r="E31" s="85">
        <v>0.8166704808091495</v>
      </c>
      <c r="F31" s="85">
        <v>0.81336976034791331</v>
      </c>
      <c r="G31" s="85">
        <v>0.83103102535526818</v>
      </c>
      <c r="H31" s="85">
        <v>0.83352002393783808</v>
      </c>
      <c r="I31" s="85">
        <v>0.83336697216483091</v>
      </c>
      <c r="J31" s="85">
        <v>0.84773245880754378</v>
      </c>
      <c r="K31" s="85">
        <v>0.86865311535214174</v>
      </c>
      <c r="L31" s="85">
        <v>0.88139876288342101</v>
      </c>
      <c r="M31" s="85">
        <v>0.88282555471890489</v>
      </c>
      <c r="N31" s="85">
        <v>0.89380998305340753</v>
      </c>
      <c r="O31" s="85">
        <v>0.9005201828121111</v>
      </c>
      <c r="P31" s="85">
        <v>0.90317638432988112</v>
      </c>
      <c r="Q31" s="85">
        <v>0.91131446483742173</v>
      </c>
      <c r="R31" s="85">
        <v>0.9089796831811785</v>
      </c>
      <c r="S31" s="85">
        <v>0.91130772938247273</v>
      </c>
      <c r="T31" s="85">
        <v>0.91122715812075383</v>
      </c>
      <c r="U31" s="85">
        <v>0.91326921086152124</v>
      </c>
      <c r="V31" s="85">
        <v>0.91181172440943081</v>
      </c>
      <c r="W31" s="85">
        <v>0.9061679112923825</v>
      </c>
      <c r="X31" s="85">
        <v>0.9053124703372023</v>
      </c>
      <c r="Y31" s="85">
        <v>0.89801058382023924</v>
      </c>
      <c r="Z31" s="85">
        <v>0.8986366946678922</v>
      </c>
    </row>
    <row r="32" spans="1:26">
      <c r="A32" s="33" t="s">
        <v>242</v>
      </c>
      <c r="B32" s="85">
        <v>7.1320187645824665E-2</v>
      </c>
      <c r="C32" s="85">
        <v>8.3485769034894602E-2</v>
      </c>
      <c r="D32" s="85">
        <v>8.2622139778769269E-2</v>
      </c>
      <c r="E32" s="85">
        <v>8.0624758407710537E-2</v>
      </c>
      <c r="F32" s="85">
        <v>8.7717815493717405E-2</v>
      </c>
      <c r="G32" s="85">
        <v>8.4093058250232347E-2</v>
      </c>
      <c r="H32" s="85">
        <v>7.8820769363647958E-2</v>
      </c>
      <c r="I32" s="85">
        <v>7.6053297910576745E-2</v>
      </c>
      <c r="J32" s="85">
        <v>7.2858758197985582E-2</v>
      </c>
      <c r="K32" s="85">
        <v>5.069446081895173E-2</v>
      </c>
      <c r="L32" s="85">
        <v>6.5184144279943748E-2</v>
      </c>
      <c r="M32" s="85">
        <v>7.0672851954039689E-2</v>
      </c>
      <c r="N32" s="85">
        <v>6.0295047224877274E-2</v>
      </c>
      <c r="O32" s="85">
        <v>5.6311271003073475E-2</v>
      </c>
      <c r="P32" s="85">
        <v>5.5022937412323843E-2</v>
      </c>
      <c r="Q32" s="85">
        <v>5.1296336447841442E-2</v>
      </c>
      <c r="R32" s="85">
        <v>5.2341628235269611E-2</v>
      </c>
      <c r="S32" s="85">
        <v>5.1816633574936433E-2</v>
      </c>
      <c r="T32" s="85">
        <v>5.0883766531216783E-2</v>
      </c>
      <c r="U32" s="85">
        <v>4.9185878197857261E-2</v>
      </c>
      <c r="V32" s="85">
        <v>4.9801147584432777E-2</v>
      </c>
      <c r="W32" s="85">
        <v>5.2541961745766939E-2</v>
      </c>
      <c r="X32" s="85">
        <v>5.2603689504451288E-2</v>
      </c>
      <c r="Y32" s="85">
        <v>6.2113354970745854E-2</v>
      </c>
      <c r="Z32" s="85">
        <v>5.9976908847283447E-2</v>
      </c>
    </row>
    <row r="33" spans="1:26">
      <c r="A33" s="33" t="s">
        <v>243</v>
      </c>
      <c r="B33" s="85">
        <v>7.1558062480949383E-2</v>
      </c>
      <c r="C33" s="85">
        <v>6.8798367876646643E-2</v>
      </c>
      <c r="D33" s="85">
        <v>6.6019035778589877E-2</v>
      </c>
      <c r="E33" s="85">
        <v>2.9857679392589879E-2</v>
      </c>
      <c r="F33" s="85">
        <v>2.2965222854716964E-2</v>
      </c>
      <c r="G33" s="85">
        <v>1.9741731589360247E-2</v>
      </c>
      <c r="H33" s="85">
        <v>1.811113257679485E-2</v>
      </c>
      <c r="I33" s="85">
        <v>2.1154189598860621E-2</v>
      </c>
      <c r="J33" s="85">
        <v>2.1234769858649433E-2</v>
      </c>
      <c r="K33" s="85">
        <v>2.0860634821895853E-2</v>
      </c>
      <c r="L33" s="85">
        <v>2.6823358528875285E-3</v>
      </c>
      <c r="M33" s="85">
        <v>2.2786385821442598E-3</v>
      </c>
      <c r="N33" s="85">
        <v>2.4207198687372037E-3</v>
      </c>
      <c r="O33" s="85">
        <v>2.1163211613510736E-3</v>
      </c>
      <c r="P33" s="85">
        <v>2.4966867729849353E-3</v>
      </c>
      <c r="Q33" s="85">
        <v>2.8221730803781597E-3</v>
      </c>
      <c r="R33" s="85">
        <v>1.4549663967940792E-3</v>
      </c>
      <c r="S33" s="85">
        <v>1.9854620251330336E-3</v>
      </c>
      <c r="T33" s="85">
        <v>1.3677959902166227E-3</v>
      </c>
      <c r="U33" s="85">
        <v>1.5708565211898457E-3</v>
      </c>
      <c r="V33" s="85">
        <v>1.4038516706226703E-3</v>
      </c>
      <c r="W33" s="85">
        <v>1.8958992073402705E-3</v>
      </c>
      <c r="X33" s="85">
        <v>1.4130172813700363E-3</v>
      </c>
      <c r="Y33" s="85">
        <v>1.4693305828802953E-3</v>
      </c>
      <c r="Z33" s="85">
        <v>1.7144281844508273E-3</v>
      </c>
    </row>
    <row r="34" spans="1:26">
      <c r="A34" s="33" t="s">
        <v>45</v>
      </c>
      <c r="B34" s="85">
        <v>1.1797727088367934E-2</v>
      </c>
      <c r="C34" s="85">
        <v>2.1358454862723118E-2</v>
      </c>
      <c r="D34" s="85">
        <v>2.7503994494022656E-2</v>
      </c>
      <c r="E34" s="85">
        <v>2.9431530292812948E-2</v>
      </c>
      <c r="F34" s="85">
        <v>3.1039154278795791E-2</v>
      </c>
      <c r="G34" s="85">
        <v>3.1613883847129896E-2</v>
      </c>
      <c r="H34" s="85">
        <v>3.5170829515962163E-2</v>
      </c>
      <c r="I34" s="85">
        <v>3.48483735106907E-2</v>
      </c>
      <c r="J34" s="85">
        <v>2.3223905939003673E-2</v>
      </c>
      <c r="K34" s="85">
        <v>2.4825881667511533E-2</v>
      </c>
      <c r="L34" s="85">
        <v>2.5143681426469427E-2</v>
      </c>
      <c r="M34" s="85">
        <v>2.1232100726809897E-2</v>
      </c>
      <c r="N34" s="85">
        <v>2.0627285095028286E-2</v>
      </c>
      <c r="O34" s="85">
        <v>1.8813111637102593E-2</v>
      </c>
      <c r="P34" s="85">
        <v>1.7211972423530345E-2</v>
      </c>
      <c r="Q34" s="85">
        <v>1.2373526788190431E-2</v>
      </c>
      <c r="R34" s="85">
        <v>1.4164502983942066E-2</v>
      </c>
      <c r="S34" s="85">
        <v>1.070682882519601E-2</v>
      </c>
      <c r="T34" s="85">
        <v>1.1875504444652182E-2</v>
      </c>
      <c r="U34" s="85">
        <v>1.1085140011450211E-2</v>
      </c>
      <c r="V34" s="85">
        <v>9.2286694541279905E-3</v>
      </c>
      <c r="W34" s="85">
        <v>1.085831318404255E-2</v>
      </c>
      <c r="X34" s="85">
        <v>1.2288327621340776E-2</v>
      </c>
      <c r="Y34" s="85">
        <v>1.0563437492245838E-2</v>
      </c>
      <c r="Z34" s="85">
        <v>1.1034427726056039E-2</v>
      </c>
    </row>
    <row r="35" spans="1:26">
      <c r="A35" s="33" t="s">
        <v>4</v>
      </c>
      <c r="B35" s="85">
        <v>4.2297433997646051E-2</v>
      </c>
      <c r="C35" s="85">
        <v>4.2281391351101864E-2</v>
      </c>
      <c r="D35" s="85">
        <v>4.7175983198333195E-2</v>
      </c>
      <c r="E35" s="85">
        <v>4.3415551097737252E-2</v>
      </c>
      <c r="F35" s="85">
        <v>4.4908047024856672E-2</v>
      </c>
      <c r="G35" s="85">
        <v>3.3520300958009418E-2</v>
      </c>
      <c r="H35" s="85">
        <v>3.437724460575687E-2</v>
      </c>
      <c r="I35" s="85">
        <v>3.4577166815041034E-2</v>
      </c>
      <c r="J35" s="85">
        <v>3.4950107196817445E-2</v>
      </c>
      <c r="K35" s="85">
        <v>3.4965907339499155E-2</v>
      </c>
      <c r="L35" s="85">
        <v>2.5591075557278211E-2</v>
      </c>
      <c r="M35" s="85">
        <v>2.2990854018101324E-2</v>
      </c>
      <c r="N35" s="85">
        <v>2.2846964757949641E-2</v>
      </c>
      <c r="O35" s="85">
        <v>2.223911338636176E-2</v>
      </c>
      <c r="P35" s="85">
        <v>2.2092019061279711E-2</v>
      </c>
      <c r="Q35" s="85">
        <v>2.2193498846168232E-2</v>
      </c>
      <c r="R35" s="85">
        <v>2.305921920281569E-2</v>
      </c>
      <c r="S35" s="85">
        <v>2.4183346192261826E-2</v>
      </c>
      <c r="T35" s="85">
        <v>2.4645774913160664E-2</v>
      </c>
      <c r="U35" s="85">
        <v>2.4888914407981504E-2</v>
      </c>
      <c r="V35" s="85">
        <v>2.7754606881385632E-2</v>
      </c>
      <c r="W35" s="85">
        <v>2.853591457046779E-2</v>
      </c>
      <c r="X35" s="85">
        <v>2.8382495255635631E-2</v>
      </c>
      <c r="Y35" s="85">
        <v>2.7843293133888742E-2</v>
      </c>
      <c r="Z35" s="85">
        <v>2.8637540574317482E-2</v>
      </c>
    </row>
  </sheetData>
  <sortState xmlns:xlrd2="http://schemas.microsoft.com/office/spreadsheetml/2017/richdata2" ref="A22:F26">
    <sortCondition descending="1" ref="F22:F26"/>
  </sortState>
  <hyperlinks>
    <hyperlink ref="M1" location="Índice!A1" display="&gt; Summary" xr:uid="{00000000-0004-0000-1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0"/>
  <dimension ref="A1:T23"/>
  <sheetViews>
    <sheetView showGridLines="0" zoomScaleNormal="100" workbookViewId="0"/>
  </sheetViews>
  <sheetFormatPr defaultColWidth="9.1796875" defaultRowHeight="13"/>
  <cols>
    <col min="1" max="1" width="31.54296875" style="29" customWidth="1"/>
    <col min="2" max="17" width="9.54296875" style="29" bestFit="1" customWidth="1"/>
    <col min="18" max="16384" width="9.1796875" style="29"/>
  </cols>
  <sheetData>
    <row r="1" spans="1:13">
      <c r="A1" s="20" t="s">
        <v>244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0">
      <c r="A20" s="31" t="s">
        <v>87</v>
      </c>
    </row>
    <row r="21" spans="1:20">
      <c r="A21" s="33"/>
      <c r="B21" s="86">
        <v>2006</v>
      </c>
      <c r="C21" s="86">
        <v>2007</v>
      </c>
      <c r="D21" s="86">
        <v>2008</v>
      </c>
      <c r="E21" s="86">
        <v>2009</v>
      </c>
      <c r="F21" s="86">
        <v>2010</v>
      </c>
      <c r="G21" s="86">
        <v>2011</v>
      </c>
      <c r="H21" s="86">
        <v>2012</v>
      </c>
      <c r="I21" s="86">
        <v>2013</v>
      </c>
      <c r="J21" s="86">
        <v>2014</v>
      </c>
      <c r="K21" s="86">
        <v>2015</v>
      </c>
      <c r="L21" s="86">
        <v>2016</v>
      </c>
      <c r="M21" s="86">
        <v>2017</v>
      </c>
      <c r="N21" s="86">
        <v>2018</v>
      </c>
      <c r="O21" s="86">
        <v>2019</v>
      </c>
      <c r="P21" s="86">
        <v>2020</v>
      </c>
      <c r="Q21" s="86">
        <v>2021</v>
      </c>
      <c r="R21" s="86">
        <v>2022</v>
      </c>
      <c r="S21" s="86">
        <v>2023</v>
      </c>
      <c r="T21" s="86">
        <v>2024</v>
      </c>
    </row>
    <row r="22" spans="1:20">
      <c r="A22" s="33" t="s">
        <v>245</v>
      </c>
      <c r="B22" s="87">
        <v>55222</v>
      </c>
      <c r="C22" s="87">
        <v>58535.028963999997</v>
      </c>
      <c r="D22" s="87">
        <v>62495.428662999992</v>
      </c>
      <c r="E22" s="87">
        <v>65981.321073400002</v>
      </c>
      <c r="F22" s="87">
        <v>69717.553221493785</v>
      </c>
      <c r="G22" s="87">
        <v>74055.758506547412</v>
      </c>
      <c r="H22" s="87">
        <v>79796.534753181477</v>
      </c>
      <c r="I22" s="87">
        <v>84396.838928531055</v>
      </c>
      <c r="J22" s="87">
        <v>90639.906603931871</v>
      </c>
      <c r="K22" s="87">
        <v>91444.36657551174</v>
      </c>
      <c r="L22" s="87">
        <v>88906.140943093371</v>
      </c>
      <c r="M22" s="87">
        <v>90198.248134733716</v>
      </c>
      <c r="N22" s="87">
        <v>90618.356742708769</v>
      </c>
      <c r="O22" s="87">
        <v>94640.555566166164</v>
      </c>
      <c r="P22" s="87">
        <v>84788.059653306205</v>
      </c>
      <c r="Q22" s="87">
        <v>90336.89174838594</v>
      </c>
      <c r="R22" s="88">
        <v>97082.770414933024</v>
      </c>
      <c r="S22" s="88">
        <v>103870.50336766389</v>
      </c>
      <c r="T22" s="88">
        <v>111541.63341829977</v>
      </c>
    </row>
    <row r="23" spans="1:20">
      <c r="A23" s="33" t="s">
        <v>72</v>
      </c>
      <c r="B23" s="87">
        <v>1765.2088614237298</v>
      </c>
      <c r="C23" s="87">
        <v>1803.2195632999501</v>
      </c>
      <c r="D23" s="87">
        <v>1857.4083490398673</v>
      </c>
      <c r="E23" s="87">
        <v>1934.3448453488729</v>
      </c>
      <c r="F23" s="87">
        <v>2000.5289542580208</v>
      </c>
      <c r="G23" s="87">
        <v>2117.6740298227851</v>
      </c>
      <c r="H23" s="87">
        <v>2213.668321946519</v>
      </c>
      <c r="I23" s="87">
        <v>2325.6449422516885</v>
      </c>
      <c r="J23" s="87">
        <v>2420.4577508098678</v>
      </c>
      <c r="K23" s="87">
        <v>2506.0669695835336</v>
      </c>
      <c r="L23" s="87">
        <v>2565.262535815647</v>
      </c>
      <c r="M23" s="87">
        <v>2629.9268059011029</v>
      </c>
      <c r="N23" s="87">
        <v>2702.8349115576571</v>
      </c>
      <c r="O23" s="87">
        <v>2797.809900453623</v>
      </c>
      <c r="P23" s="87">
        <v>2831.7320423641595</v>
      </c>
      <c r="Q23" s="87">
        <v>2846.2451034096857</v>
      </c>
      <c r="R23" s="88">
        <v>2914.1299545316056</v>
      </c>
      <c r="S23" s="88">
        <v>2998.1674180286723</v>
      </c>
      <c r="T23" s="88">
        <v>3022.4353187544616</v>
      </c>
    </row>
  </sheetData>
  <hyperlinks>
    <hyperlink ref="M1" location="Índice!A1" display="&gt; Summary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FD16-F037-4CA5-AC33-BC0923DC808F}">
  <sheetPr codeName="Planilha2"/>
  <dimension ref="A1:U24"/>
  <sheetViews>
    <sheetView showGridLines="0" zoomScaleNormal="100" workbookViewId="0"/>
  </sheetViews>
  <sheetFormatPr defaultColWidth="8.7265625" defaultRowHeight="13"/>
  <cols>
    <col min="1" max="1" width="15.7265625" style="29" customWidth="1"/>
    <col min="2" max="21" width="10.26953125" style="29" customWidth="1"/>
    <col min="22" max="16384" width="8.7265625" style="29"/>
  </cols>
  <sheetData>
    <row r="1" spans="1:13">
      <c r="A1" s="20" t="s">
        <v>125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111</v>
      </c>
    </row>
    <row r="20" spans="1:21">
      <c r="A20" s="31" t="s">
        <v>87</v>
      </c>
    </row>
    <row r="21" spans="1:21">
      <c r="A21" s="32"/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113</v>
      </c>
      <c r="B22" s="34">
        <v>87.126705718394035</v>
      </c>
      <c r="C22" s="34">
        <v>86.753810659844007</v>
      </c>
      <c r="D22" s="34">
        <v>88.226956162941519</v>
      </c>
      <c r="E22" s="34">
        <v>84.315548823306088</v>
      </c>
      <c r="F22" s="34">
        <v>89.047453348220458</v>
      </c>
      <c r="G22" s="34">
        <v>84.802307419020778</v>
      </c>
      <c r="H22" s="34">
        <v>87.194976198319978</v>
      </c>
      <c r="I22" s="34">
        <v>81.757944550321398</v>
      </c>
      <c r="J22" s="34">
        <v>75.897392357569657</v>
      </c>
      <c r="K22" s="34">
        <v>72.578322800020302</v>
      </c>
      <c r="L22" s="34">
        <v>73.497183156874229</v>
      </c>
      <c r="M22" s="34">
        <v>79.710636830068111</v>
      </c>
      <c r="N22" s="34">
        <v>78.415684108434832</v>
      </c>
      <c r="O22" s="34">
        <v>81.569067173881919</v>
      </c>
      <c r="P22" s="34">
        <v>81.423664609983021</v>
      </c>
      <c r="Q22" s="34">
        <v>83.166709234610011</v>
      </c>
      <c r="R22" s="34">
        <v>77.372174443531122</v>
      </c>
      <c r="S22" s="34">
        <v>87.703341771251559</v>
      </c>
      <c r="T22" s="34">
        <v>88.99430032383205</v>
      </c>
      <c r="U22" s="34">
        <v>88.049964601160426</v>
      </c>
    </row>
    <row r="23" spans="1:21">
      <c r="A23" s="32" t="s">
        <v>114</v>
      </c>
      <c r="B23" s="34">
        <v>16.430559647906332</v>
      </c>
      <c r="C23" s="34">
        <v>16.860138947188585</v>
      </c>
      <c r="D23" s="34">
        <v>16.704030065512892</v>
      </c>
      <c r="E23" s="34">
        <v>17.618455162845041</v>
      </c>
      <c r="F23" s="34">
        <v>18.648548195024915</v>
      </c>
      <c r="G23" s="34">
        <v>18.815591192810238</v>
      </c>
      <c r="H23" s="34">
        <v>20.175212947629024</v>
      </c>
      <c r="I23" s="34">
        <v>21.141806602975773</v>
      </c>
      <c r="J23" s="34">
        <v>22.343529862948252</v>
      </c>
      <c r="K23" s="34">
        <v>23.166024045846857</v>
      </c>
      <c r="L23" s="34">
        <v>23.973355410482789</v>
      </c>
      <c r="M23" s="34">
        <v>24.981143786219782</v>
      </c>
      <c r="N23" s="34">
        <v>26.268715734662006</v>
      </c>
      <c r="O23" s="34">
        <v>26.856102264026916</v>
      </c>
      <c r="P23" s="34">
        <v>28.262912608085667</v>
      </c>
      <c r="Q23" s="34">
        <v>30.953222132304987</v>
      </c>
      <c r="R23" s="34">
        <v>30.827791229150186</v>
      </c>
      <c r="S23" s="34">
        <v>32.336165767196036</v>
      </c>
      <c r="T23" s="34">
        <v>33.933899671491865</v>
      </c>
      <c r="U23" s="34">
        <v>35.415425327300056</v>
      </c>
    </row>
    <row r="24" spans="1:21">
      <c r="A24" s="32" t="s">
        <v>115</v>
      </c>
      <c r="B24" s="34">
        <v>18.637905305015178</v>
      </c>
      <c r="C24" s="34">
        <v>18.750904689580736</v>
      </c>
      <c r="D24" s="34">
        <v>18.504274197937423</v>
      </c>
      <c r="E24" s="34">
        <v>19.131642255146708</v>
      </c>
      <c r="F24" s="34">
        <v>19.918537565036132</v>
      </c>
      <c r="G24" s="34">
        <v>20.140051215181824</v>
      </c>
      <c r="H24" s="34">
        <v>20.438981990617954</v>
      </c>
      <c r="I24" s="34">
        <v>21.375403316969436</v>
      </c>
      <c r="J24" s="34">
        <v>22.155275642196607</v>
      </c>
      <c r="K24" s="34">
        <v>22.65938913394573</v>
      </c>
      <c r="L24" s="34">
        <v>23.236006730965475</v>
      </c>
      <c r="M24" s="34">
        <v>24.21711041795886</v>
      </c>
      <c r="N24" s="34">
        <v>24.961251659380814</v>
      </c>
      <c r="O24" s="34">
        <v>25.709280736344702</v>
      </c>
      <c r="P24" s="34">
        <v>26.714957734667589</v>
      </c>
      <c r="Q24" s="34">
        <v>28.520333807772623</v>
      </c>
      <c r="R24" s="34">
        <v>28.506446384877187</v>
      </c>
      <c r="S24" s="34">
        <v>29.96454613594214</v>
      </c>
      <c r="T24" s="34">
        <v>30.612725532817258</v>
      </c>
      <c r="U24" s="34"/>
    </row>
  </sheetData>
  <hyperlinks>
    <hyperlink ref="M1" location="Índice!A1" display="&gt; Summary" xr:uid="{17BD6F9E-DA30-4176-9BC7-1E3AD6FAA45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1"/>
  <dimension ref="A1:U46"/>
  <sheetViews>
    <sheetView showGridLines="0" zoomScaleNormal="100" workbookViewId="0"/>
  </sheetViews>
  <sheetFormatPr defaultColWidth="9.1796875" defaultRowHeight="13"/>
  <cols>
    <col min="1" max="1" width="18.453125" style="90" customWidth="1"/>
    <col min="2" max="12" width="9.1796875" style="90"/>
    <col min="13" max="13" width="11.453125" style="90" customWidth="1"/>
    <col min="14" max="16384" width="9.1796875" style="90"/>
  </cols>
  <sheetData>
    <row r="1" spans="1:21">
      <c r="A1" s="20" t="s">
        <v>110</v>
      </c>
      <c r="B1" s="89"/>
      <c r="C1" s="89"/>
      <c r="D1" s="89"/>
      <c r="E1" s="89"/>
      <c r="F1" s="89"/>
      <c r="G1" s="89"/>
      <c r="H1" s="89"/>
      <c r="I1" s="89"/>
      <c r="M1" s="30" t="s">
        <v>85</v>
      </c>
    </row>
    <row r="2" spans="1:21">
      <c r="A2" s="29" t="s">
        <v>103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20" spans="1:21">
      <c r="A20" s="92" t="s">
        <v>87</v>
      </c>
      <c r="B20" s="91"/>
      <c r="C20" s="91"/>
      <c r="D20" s="91"/>
      <c r="E20" s="91"/>
      <c r="F20" s="91"/>
      <c r="G20" s="91"/>
      <c r="H20" s="91"/>
      <c r="I20" s="29"/>
      <c r="J20" s="29"/>
      <c r="K20" s="29"/>
      <c r="L20" s="29"/>
      <c r="M20" s="29"/>
      <c r="N20" s="29"/>
      <c r="O20" s="29"/>
      <c r="P20" s="29"/>
      <c r="Q20" s="91"/>
      <c r="R20" s="91"/>
      <c r="S20" s="91"/>
      <c r="T20" s="91"/>
      <c r="U20" s="91"/>
    </row>
    <row r="21" spans="1:21">
      <c r="A21" s="93"/>
      <c r="B21" s="94">
        <v>2006</v>
      </c>
      <c r="C21" s="94">
        <v>2007</v>
      </c>
      <c r="D21" s="94">
        <v>2008</v>
      </c>
      <c r="E21" s="94">
        <v>2009</v>
      </c>
      <c r="F21" s="94">
        <v>2010</v>
      </c>
      <c r="G21" s="94">
        <v>2011</v>
      </c>
      <c r="H21" s="94">
        <v>2012</v>
      </c>
      <c r="I21" s="94">
        <v>2013</v>
      </c>
      <c r="J21" s="94">
        <v>2014</v>
      </c>
      <c r="K21" s="94">
        <v>2015</v>
      </c>
      <c r="L21" s="94">
        <v>2016</v>
      </c>
      <c r="M21" s="94">
        <v>2017</v>
      </c>
      <c r="N21" s="94">
        <v>2018</v>
      </c>
      <c r="O21" s="94">
        <v>2019</v>
      </c>
      <c r="P21" s="94">
        <v>2020</v>
      </c>
      <c r="Q21" s="94">
        <v>2021</v>
      </c>
      <c r="R21" s="94">
        <v>2022</v>
      </c>
      <c r="S21" s="94">
        <v>2023</v>
      </c>
      <c r="T21" s="94">
        <v>2024</v>
      </c>
    </row>
    <row r="22" spans="1:21">
      <c r="A22" s="95" t="s">
        <v>73</v>
      </c>
      <c r="B22" s="96">
        <v>35.659190187607003</v>
      </c>
      <c r="C22" s="96">
        <v>36.822914155026766</v>
      </c>
      <c r="D22" s="96">
        <v>37.933088816800016</v>
      </c>
      <c r="E22" s="96">
        <v>38.053867405678517</v>
      </c>
      <c r="F22" s="96">
        <v>39.198621933604791</v>
      </c>
      <c r="G22" s="96">
        <v>39.07459358512628</v>
      </c>
      <c r="H22" s="96">
        <v>40.723062314564231</v>
      </c>
      <c r="I22" s="96">
        <v>40.536546000379673</v>
      </c>
      <c r="J22" s="96">
        <v>41.789096946976024</v>
      </c>
      <c r="K22" s="96">
        <v>40.908718470866127</v>
      </c>
      <c r="L22" s="96">
        <v>38.817537322175397</v>
      </c>
      <c r="M22" s="96">
        <v>38.11866236718933</v>
      </c>
      <c r="N22" s="96">
        <v>37.829648552851296</v>
      </c>
      <c r="O22" s="96">
        <v>38.573798870249504</v>
      </c>
      <c r="P22" s="96">
        <v>33.702576780089998</v>
      </c>
      <c r="Q22" s="96">
        <v>35.554690131858607</v>
      </c>
      <c r="R22" s="97">
        <v>37.420586130165283</v>
      </c>
      <c r="S22" s="97">
        <v>39.011290260020232</v>
      </c>
      <c r="T22" s="97">
        <v>41.669624715514495</v>
      </c>
    </row>
    <row r="23" spans="1:21">
      <c r="A23" s="98" t="s">
        <v>74</v>
      </c>
      <c r="B23" s="96">
        <v>3.8636318721380691</v>
      </c>
      <c r="C23" s="96">
        <v>3.979871673476655</v>
      </c>
      <c r="D23" s="96">
        <v>4.006526232471276</v>
      </c>
      <c r="E23" s="96">
        <v>3.8915698313850253</v>
      </c>
      <c r="F23" s="96">
        <v>3.9312663787969204</v>
      </c>
      <c r="G23" s="96">
        <v>3.9323023217891615</v>
      </c>
      <c r="H23" s="96">
        <v>4.0316969747124469</v>
      </c>
      <c r="I23" s="96">
        <v>3.974347205112938</v>
      </c>
      <c r="J23" s="96">
        <v>4.0785511606513385</v>
      </c>
      <c r="K23" s="96">
        <v>3.9479225538119507</v>
      </c>
      <c r="L23" s="96">
        <v>3.7626877249367485</v>
      </c>
      <c r="M23" s="96">
        <v>3.6848545855309531</v>
      </c>
      <c r="N23" s="96">
        <v>3.658098312256171</v>
      </c>
      <c r="O23" s="96">
        <v>3.6669078234277768</v>
      </c>
      <c r="P23" s="96">
        <v>3.2096855343574004</v>
      </c>
      <c r="Q23" s="96">
        <v>3.4051648839701518</v>
      </c>
      <c r="R23" s="97">
        <v>3.5782773770144982</v>
      </c>
      <c r="S23" s="97">
        <v>3.7596316118102622</v>
      </c>
      <c r="T23" s="97">
        <v>4.0058751733984046</v>
      </c>
    </row>
    <row r="24" spans="1:21">
      <c r="A24" s="99"/>
      <c r="B24" s="99"/>
      <c r="C24" s="99"/>
      <c r="D24" s="99"/>
      <c r="E24" s="99"/>
      <c r="F24" s="99"/>
      <c r="G24" s="99"/>
      <c r="I24" s="29"/>
      <c r="J24" s="29"/>
      <c r="K24" s="29"/>
      <c r="L24" s="29"/>
      <c r="M24" s="29"/>
      <c r="N24" s="29"/>
      <c r="O24" s="29"/>
      <c r="P24" s="29"/>
    </row>
    <row r="25" spans="1:21">
      <c r="A25" s="99"/>
      <c r="B25" s="99"/>
      <c r="C25" s="99"/>
      <c r="D25" s="99"/>
      <c r="E25" s="99"/>
      <c r="F25" s="99"/>
      <c r="G25" s="99"/>
      <c r="I25" s="29"/>
      <c r="J25" s="29"/>
      <c r="K25" s="29"/>
      <c r="L25" s="29"/>
      <c r="M25" s="29"/>
      <c r="N25" s="29"/>
      <c r="O25" s="29"/>
      <c r="P25" s="29"/>
    </row>
    <row r="26" spans="1:21">
      <c r="A26" s="99"/>
      <c r="B26" s="99"/>
      <c r="C26" s="99"/>
      <c r="D26" s="99"/>
      <c r="E26" s="99"/>
      <c r="F26" s="99"/>
      <c r="G26" s="99"/>
      <c r="I26" s="29"/>
      <c r="J26" s="29"/>
      <c r="K26" s="29"/>
      <c r="L26" s="29"/>
      <c r="M26" s="29"/>
      <c r="N26" s="29"/>
      <c r="O26" s="29"/>
      <c r="P26" s="29"/>
    </row>
    <row r="27" spans="1:21">
      <c r="A27" s="99"/>
      <c r="B27" s="99"/>
      <c r="C27" s="99"/>
      <c r="D27" s="99"/>
      <c r="E27" s="99"/>
      <c r="F27" s="99"/>
      <c r="G27" s="99"/>
      <c r="I27" s="29"/>
      <c r="J27" s="29"/>
      <c r="K27" s="29"/>
      <c r="L27" s="29"/>
      <c r="M27" s="29"/>
      <c r="N27" s="29"/>
      <c r="O27" s="29"/>
      <c r="P27" s="29"/>
    </row>
    <row r="28" spans="1:21">
      <c r="A28" s="99"/>
      <c r="B28" s="99"/>
      <c r="C28" s="99"/>
      <c r="D28" s="99"/>
      <c r="E28" s="99"/>
      <c r="F28" s="99"/>
      <c r="G28" s="99"/>
      <c r="I28" s="29"/>
      <c r="J28" s="29"/>
      <c r="K28" s="29"/>
      <c r="L28" s="29"/>
      <c r="M28" s="29"/>
      <c r="N28" s="29"/>
      <c r="O28" s="29"/>
      <c r="P28" s="29"/>
    </row>
    <row r="29" spans="1:21">
      <c r="A29" s="99"/>
      <c r="B29" s="99"/>
      <c r="C29" s="99"/>
      <c r="D29" s="99"/>
      <c r="E29" s="99"/>
      <c r="F29" s="99"/>
      <c r="G29" s="99"/>
      <c r="I29" s="29"/>
      <c r="J29" s="29"/>
      <c r="K29" s="29"/>
      <c r="L29" s="29"/>
      <c r="M29" s="29"/>
      <c r="N29" s="29"/>
      <c r="O29" s="29"/>
      <c r="P29" s="29"/>
    </row>
    <row r="30" spans="1:21">
      <c r="A30" s="99"/>
      <c r="B30" s="99"/>
      <c r="C30" s="99"/>
      <c r="D30" s="99"/>
      <c r="E30" s="99"/>
      <c r="F30" s="99"/>
      <c r="G30" s="99"/>
      <c r="I30" s="29"/>
      <c r="J30" s="29"/>
      <c r="K30" s="29"/>
      <c r="L30" s="29"/>
      <c r="M30" s="29"/>
      <c r="N30" s="29"/>
      <c r="O30" s="29"/>
      <c r="P30" s="29"/>
    </row>
    <row r="31" spans="1:21">
      <c r="A31" s="99"/>
      <c r="B31" s="99"/>
      <c r="C31" s="99"/>
      <c r="D31" s="99"/>
      <c r="E31" s="99"/>
      <c r="F31" s="99"/>
      <c r="G31" s="99"/>
      <c r="I31" s="29"/>
      <c r="J31" s="29"/>
      <c r="K31" s="29"/>
      <c r="L31" s="29"/>
      <c r="M31" s="29"/>
      <c r="N31" s="29"/>
      <c r="O31" s="29"/>
      <c r="P31" s="29"/>
    </row>
    <row r="32" spans="1:21">
      <c r="A32" s="99"/>
      <c r="B32" s="99"/>
      <c r="C32" s="99"/>
      <c r="D32" s="99"/>
      <c r="E32" s="99"/>
      <c r="F32" s="99"/>
      <c r="G32" s="99"/>
      <c r="I32" s="29"/>
      <c r="J32" s="29"/>
      <c r="K32" s="29"/>
      <c r="L32" s="29"/>
      <c r="M32" s="29"/>
      <c r="N32" s="29"/>
      <c r="O32" s="29"/>
      <c r="P32" s="29"/>
    </row>
    <row r="33" spans="1:16">
      <c r="A33" s="99"/>
      <c r="B33" s="99"/>
      <c r="C33" s="99"/>
      <c r="D33" s="99"/>
      <c r="E33" s="99"/>
      <c r="F33" s="99"/>
      <c r="G33" s="99"/>
      <c r="I33" s="29"/>
      <c r="J33" s="29"/>
      <c r="K33" s="29"/>
      <c r="L33" s="29"/>
      <c r="M33" s="29"/>
      <c r="N33" s="29"/>
      <c r="O33" s="29"/>
      <c r="P33" s="29"/>
    </row>
    <row r="34" spans="1:16">
      <c r="A34" s="99"/>
      <c r="B34" s="99"/>
      <c r="C34" s="99"/>
      <c r="D34" s="99"/>
      <c r="E34" s="99"/>
      <c r="F34" s="99"/>
      <c r="G34" s="99"/>
      <c r="I34" s="29"/>
      <c r="J34" s="29"/>
      <c r="K34" s="29"/>
      <c r="L34" s="29"/>
      <c r="M34" s="29"/>
      <c r="N34" s="29"/>
      <c r="O34" s="29"/>
      <c r="P34" s="29"/>
    </row>
    <row r="35" spans="1:16">
      <c r="A35" s="99"/>
      <c r="B35" s="99"/>
      <c r="C35" s="99"/>
      <c r="D35" s="99"/>
      <c r="E35" s="99"/>
      <c r="F35" s="99"/>
      <c r="G35" s="99"/>
      <c r="I35" s="29"/>
      <c r="J35" s="29"/>
      <c r="K35" s="29"/>
      <c r="L35" s="29"/>
      <c r="M35" s="29"/>
      <c r="N35" s="29"/>
      <c r="O35" s="29"/>
      <c r="P35" s="29"/>
    </row>
    <row r="36" spans="1:16">
      <c r="A36" s="99"/>
      <c r="B36" s="99"/>
      <c r="C36" s="99"/>
      <c r="D36" s="99"/>
      <c r="E36" s="99"/>
      <c r="F36" s="99"/>
      <c r="G36" s="99"/>
      <c r="I36" s="29"/>
      <c r="J36" s="29"/>
      <c r="K36" s="29"/>
      <c r="L36" s="29"/>
      <c r="M36" s="29"/>
      <c r="N36" s="29"/>
      <c r="O36" s="29"/>
      <c r="P36" s="29"/>
    </row>
    <row r="37" spans="1:16">
      <c r="A37" s="99"/>
      <c r="B37" s="99"/>
      <c r="C37" s="99"/>
      <c r="D37" s="99"/>
      <c r="E37" s="99"/>
      <c r="F37" s="99"/>
      <c r="G37" s="99"/>
      <c r="I37" s="29"/>
      <c r="J37" s="29"/>
      <c r="K37" s="29"/>
      <c r="L37" s="29"/>
      <c r="M37" s="29"/>
      <c r="N37" s="29"/>
      <c r="O37" s="29"/>
      <c r="P37" s="29"/>
    </row>
    <row r="38" spans="1:16">
      <c r="A38" s="99"/>
      <c r="B38" s="99"/>
      <c r="C38" s="99"/>
      <c r="D38" s="99"/>
      <c r="E38" s="99"/>
      <c r="F38" s="99"/>
      <c r="G38" s="99"/>
      <c r="I38" s="29"/>
      <c r="J38" s="29"/>
      <c r="K38" s="29"/>
      <c r="L38" s="29"/>
      <c r="M38" s="29"/>
      <c r="N38" s="29"/>
      <c r="O38" s="29"/>
      <c r="P38" s="29"/>
    </row>
    <row r="39" spans="1:16">
      <c r="A39" s="99"/>
      <c r="B39" s="99"/>
      <c r="C39" s="99"/>
      <c r="D39" s="99"/>
      <c r="E39" s="99"/>
      <c r="F39" s="99"/>
      <c r="G39" s="99"/>
    </row>
    <row r="40" spans="1:16">
      <c r="A40" s="99"/>
      <c r="B40" s="99"/>
      <c r="C40" s="99"/>
      <c r="D40" s="99"/>
      <c r="E40" s="99"/>
      <c r="F40" s="99"/>
      <c r="G40" s="99"/>
    </row>
    <row r="41" spans="1:16">
      <c r="A41" s="99"/>
      <c r="B41" s="99"/>
      <c r="C41" s="99"/>
      <c r="D41" s="99"/>
      <c r="E41" s="99"/>
      <c r="F41" s="99"/>
      <c r="G41" s="99"/>
    </row>
    <row r="42" spans="1:16">
      <c r="A42" s="99"/>
      <c r="B42" s="99"/>
      <c r="C42" s="99"/>
      <c r="D42" s="99"/>
      <c r="E42" s="99"/>
      <c r="F42" s="99"/>
      <c r="G42" s="99"/>
    </row>
    <row r="43" spans="1:16">
      <c r="A43" s="99"/>
      <c r="B43" s="99"/>
      <c r="C43" s="99"/>
      <c r="D43" s="99"/>
      <c r="E43" s="99"/>
      <c r="F43" s="99"/>
      <c r="G43" s="99"/>
    </row>
    <row r="44" spans="1:16">
      <c r="A44" s="99"/>
      <c r="B44" s="99"/>
      <c r="C44" s="99"/>
      <c r="D44" s="99"/>
      <c r="E44" s="99"/>
      <c r="F44" s="99"/>
      <c r="G44" s="99"/>
    </row>
    <row r="45" spans="1:16">
      <c r="A45" s="99"/>
      <c r="B45" s="99"/>
      <c r="C45" s="99"/>
      <c r="D45" s="99"/>
      <c r="E45" s="99"/>
      <c r="F45" s="99"/>
      <c r="G45" s="99"/>
    </row>
    <row r="46" spans="1:16">
      <c r="A46" s="99"/>
      <c r="B46" s="99"/>
      <c r="C46" s="99"/>
      <c r="D46" s="99"/>
      <c r="E46" s="99"/>
      <c r="F46" s="99"/>
      <c r="G46" s="99"/>
    </row>
  </sheetData>
  <hyperlinks>
    <hyperlink ref="M1" location="Índice!A1" display="&gt; Summary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0"/>
  <dimension ref="A1:M42"/>
  <sheetViews>
    <sheetView showGridLines="0" zoomScaleNormal="100" workbookViewId="0"/>
  </sheetViews>
  <sheetFormatPr defaultColWidth="9.1796875" defaultRowHeight="13"/>
  <cols>
    <col min="1" max="1" width="27.1796875" style="29" customWidth="1"/>
    <col min="2" max="7" width="11.54296875" style="29" bestFit="1" customWidth="1"/>
    <col min="8" max="8" width="12" style="29" bestFit="1" customWidth="1"/>
    <col min="9" max="16" width="11.54296875" style="29" bestFit="1" customWidth="1"/>
    <col min="17" max="16384" width="9.1796875" style="29"/>
  </cols>
  <sheetData>
    <row r="1" spans="1:13">
      <c r="A1" s="20" t="s">
        <v>246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6">
      <c r="A20" s="31" t="s">
        <v>87</v>
      </c>
    </row>
    <row r="21" spans="1:6">
      <c r="A21" s="73"/>
      <c r="B21" s="37">
        <v>2005</v>
      </c>
      <c r="C21" s="37">
        <v>2010</v>
      </c>
      <c r="D21" s="37">
        <v>2015</v>
      </c>
      <c r="E21" s="37">
        <v>2020</v>
      </c>
      <c r="F21" s="37">
        <v>2024</v>
      </c>
    </row>
    <row r="22" spans="1:6">
      <c r="A22" s="32" t="s">
        <v>75</v>
      </c>
      <c r="B22" s="48">
        <v>0</v>
      </c>
      <c r="C22" s="48">
        <v>2330.335342899989</v>
      </c>
      <c r="D22" s="48">
        <v>2748.9222586717642</v>
      </c>
      <c r="E22" s="48">
        <v>2302.9752143288142</v>
      </c>
      <c r="F22" s="48">
        <v>2785.4681570275657</v>
      </c>
    </row>
    <row r="23" spans="1:6">
      <c r="A23" s="32" t="s">
        <v>57</v>
      </c>
      <c r="B23" s="48">
        <v>0</v>
      </c>
      <c r="C23" s="48">
        <v>444.3183935603073</v>
      </c>
      <c r="D23" s="48">
        <v>415.3775811651833</v>
      </c>
      <c r="E23" s="48">
        <v>431.24341736620181</v>
      </c>
      <c r="F23" s="48">
        <v>440.90159423561482</v>
      </c>
    </row>
    <row r="24" spans="1:6">
      <c r="A24" s="32" t="s">
        <v>58</v>
      </c>
      <c r="B24" s="48">
        <v>0</v>
      </c>
      <c r="C24" s="48">
        <v>789.66990699056623</v>
      </c>
      <c r="D24" s="48">
        <v>1116.0858877685391</v>
      </c>
      <c r="E24" s="48">
        <v>1168.8313198296564</v>
      </c>
      <c r="F24" s="48">
        <v>1673.2126578931982</v>
      </c>
    </row>
    <row r="25" spans="1:6">
      <c r="A25" s="32" t="s">
        <v>59</v>
      </c>
      <c r="B25" s="48">
        <v>0</v>
      </c>
      <c r="C25" s="48">
        <v>1839.3857883325122</v>
      </c>
      <c r="D25" s="48">
        <v>2161.9815564275955</v>
      </c>
      <c r="E25" s="48">
        <v>1716.215602925135</v>
      </c>
      <c r="F25" s="48">
        <v>2163.3048697016361</v>
      </c>
    </row>
    <row r="26" spans="1:6">
      <c r="A26" s="32" t="s">
        <v>4</v>
      </c>
      <c r="B26" s="48">
        <v>7999.7773118963742</v>
      </c>
      <c r="C26" s="48">
        <v>1348.59685980414</v>
      </c>
      <c r="D26" s="48">
        <v>1844.3871764860069</v>
      </c>
      <c r="E26" s="48">
        <v>1765.4825268687164</v>
      </c>
      <c r="F26" s="48">
        <v>2450.3624242919068</v>
      </c>
    </row>
    <row r="27" spans="1:6">
      <c r="A27" s="32" t="s">
        <v>60</v>
      </c>
      <c r="B27" s="48">
        <v>0</v>
      </c>
      <c r="C27" s="48">
        <v>620.92095968294348</v>
      </c>
      <c r="D27" s="48">
        <v>805.22213356624081</v>
      </c>
      <c r="E27" s="48">
        <v>971.42121915762061</v>
      </c>
      <c r="F27" s="48">
        <v>2586.571104911668</v>
      </c>
    </row>
    <row r="28" spans="1:6">
      <c r="A28" s="32" t="s">
        <v>61</v>
      </c>
      <c r="B28" s="48">
        <v>0</v>
      </c>
      <c r="C28" s="48">
        <v>980.93669109582561</v>
      </c>
      <c r="D28" s="48">
        <v>1278.1327953212613</v>
      </c>
      <c r="E28" s="48">
        <v>1095.7543572502882</v>
      </c>
      <c r="F28" s="48">
        <v>674.3564093672544</v>
      </c>
    </row>
    <row r="29" spans="1:6">
      <c r="A29" s="32" t="s">
        <v>62</v>
      </c>
      <c r="B29" s="48">
        <v>0</v>
      </c>
      <c r="C29" s="48">
        <v>1020.038217</v>
      </c>
      <c r="D29" s="48">
        <v>1096.064608058</v>
      </c>
      <c r="E29" s="48">
        <v>1232.5019714780001</v>
      </c>
      <c r="F29" s="48">
        <v>1353.766878466</v>
      </c>
    </row>
    <row r="30" spans="1:6">
      <c r="A30" s="32" t="s">
        <v>63</v>
      </c>
      <c r="B30" s="48">
        <v>923.04569699999956</v>
      </c>
      <c r="C30" s="48">
        <v>1036.4197472599999</v>
      </c>
      <c r="D30" s="48">
        <v>1263.0172867199999</v>
      </c>
      <c r="E30" s="48">
        <v>1352.2949900999999</v>
      </c>
      <c r="F30" s="48">
        <v>1139.67198882</v>
      </c>
    </row>
    <row r="33" spans="1:6">
      <c r="B33" s="37">
        <v>2005</v>
      </c>
      <c r="C33" s="37">
        <v>2010</v>
      </c>
      <c r="D33" s="37">
        <v>2015</v>
      </c>
      <c r="E33" s="37">
        <v>2020</v>
      </c>
      <c r="F33" s="37">
        <v>2024</v>
      </c>
    </row>
    <row r="34" spans="1:6">
      <c r="A34" s="32" t="s">
        <v>75</v>
      </c>
      <c r="B34" s="51">
        <v>0</v>
      </c>
      <c r="C34" s="51">
        <v>0.22384208780233852</v>
      </c>
      <c r="D34" s="51">
        <v>0.21595419514884404</v>
      </c>
      <c r="E34" s="51">
        <v>0.19132912419976872</v>
      </c>
      <c r="F34" s="51">
        <v>0.18244290016017847</v>
      </c>
    </row>
    <row r="35" spans="1:6">
      <c r="A35" s="32" t="s">
        <v>59</v>
      </c>
      <c r="B35" s="51">
        <v>0</v>
      </c>
      <c r="C35" s="51">
        <v>0.17668356461603482</v>
      </c>
      <c r="D35" s="51">
        <v>0.16984437645412348</v>
      </c>
      <c r="E35" s="51">
        <v>0.14258165967337294</v>
      </c>
      <c r="F35" s="51">
        <v>0.14169238063743467</v>
      </c>
    </row>
    <row r="36" spans="1:6">
      <c r="A36" s="32" t="s">
        <v>4</v>
      </c>
      <c r="B36" s="51">
        <v>0.89655227991413822</v>
      </c>
      <c r="C36" s="51">
        <v>0.12954047048291786</v>
      </c>
      <c r="D36" s="51">
        <v>0.14489429338512408</v>
      </c>
      <c r="E36" s="51">
        <v>0.1466747117181772</v>
      </c>
      <c r="F36" s="51">
        <v>0.16049410796653998</v>
      </c>
    </row>
    <row r="37" spans="1:6">
      <c r="A37" s="32" t="s">
        <v>61</v>
      </c>
      <c r="B37" s="51">
        <v>0</v>
      </c>
      <c r="C37" s="51">
        <v>9.4224600594846969E-2</v>
      </c>
      <c r="D37" s="51">
        <v>0.10040958351449079</v>
      </c>
      <c r="E37" s="51">
        <v>9.103429346801678E-2</v>
      </c>
      <c r="F37" s="51">
        <v>4.416907037912654E-2</v>
      </c>
    </row>
    <row r="38" spans="1:6">
      <c r="A38" s="32" t="s">
        <v>63</v>
      </c>
      <c r="B38" s="51">
        <v>0.10344772008586184</v>
      </c>
      <c r="C38" s="51">
        <v>9.9554066659584148E-2</v>
      </c>
      <c r="D38" s="51">
        <v>9.9222115413509268E-2</v>
      </c>
      <c r="E38" s="51">
        <v>0.11234746014883791</v>
      </c>
      <c r="F38" s="51">
        <v>7.464636145527534E-2</v>
      </c>
    </row>
    <row r="39" spans="1:6">
      <c r="A39" s="32" t="s">
        <v>62</v>
      </c>
      <c r="B39" s="51">
        <v>0</v>
      </c>
      <c r="C39" s="51">
        <v>9.7980526634124848E-2</v>
      </c>
      <c r="D39" s="51">
        <v>8.6106382062135195E-2</v>
      </c>
      <c r="E39" s="51">
        <v>0.10239516313947836</v>
      </c>
      <c r="F39" s="51">
        <v>8.8669172119236209E-2</v>
      </c>
    </row>
    <row r="40" spans="1:6">
      <c r="A40" s="32" t="s">
        <v>58</v>
      </c>
      <c r="B40" s="51">
        <v>0</v>
      </c>
      <c r="C40" s="51">
        <v>7.5852327946704823E-2</v>
      </c>
      <c r="D40" s="51">
        <v>8.7679245511474255E-2</v>
      </c>
      <c r="E40" s="51">
        <v>9.7105462259802794E-2</v>
      </c>
      <c r="F40" s="51">
        <v>0.10959226696617902</v>
      </c>
    </row>
    <row r="41" spans="1:6">
      <c r="A41" s="32" t="s">
        <v>60</v>
      </c>
      <c r="B41" s="51">
        <v>0</v>
      </c>
      <c r="C41" s="51">
        <v>5.9643022794606725E-2</v>
      </c>
      <c r="D41" s="51">
        <v>6.3257917615449022E-2</v>
      </c>
      <c r="E41" s="51">
        <v>8.070480738745904E-2</v>
      </c>
      <c r="F41" s="51">
        <v>0.16941551913276168</v>
      </c>
    </row>
    <row r="42" spans="1:6">
      <c r="A42" s="32" t="s">
        <v>57</v>
      </c>
      <c r="B42" s="51">
        <v>0</v>
      </c>
      <c r="C42" s="51">
        <v>4.2679332468841466E-2</v>
      </c>
      <c r="D42" s="51">
        <v>3.2631890894849691E-2</v>
      </c>
      <c r="E42" s="51">
        <v>3.5827318005086525E-2</v>
      </c>
      <c r="F42" s="51">
        <v>2.8878221183267955E-2</v>
      </c>
    </row>
  </sheetData>
  <sortState xmlns:xlrd2="http://schemas.microsoft.com/office/spreadsheetml/2017/richdata2" ref="A34:F42">
    <sortCondition descending="1" ref="B34:B42"/>
  </sortState>
  <hyperlinks>
    <hyperlink ref="M1" location="Índice!A1" display="&gt; Summary" xr:uid="{00000000-0004-0000-1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B159-CA2D-4679-AFAC-A77C407FCD15}">
  <sheetPr codeName="Planilha24"/>
  <dimension ref="A1:M32"/>
  <sheetViews>
    <sheetView showGridLines="0" zoomScaleNormal="100" workbookViewId="0"/>
  </sheetViews>
  <sheetFormatPr defaultColWidth="9.1796875" defaultRowHeight="13"/>
  <cols>
    <col min="1" max="1" width="20.26953125" style="29" customWidth="1"/>
    <col min="2" max="2" width="12.26953125" style="29" bestFit="1" customWidth="1"/>
    <col min="3" max="6" width="10.54296875" style="29" bestFit="1" customWidth="1"/>
    <col min="7" max="16384" width="9.1796875" style="29"/>
  </cols>
  <sheetData>
    <row r="1" spans="1:13">
      <c r="A1" s="20" t="s">
        <v>247</v>
      </c>
      <c r="B1" s="20"/>
      <c r="C1" s="20"/>
      <c r="D1" s="20"/>
      <c r="E1" s="20"/>
      <c r="F1" s="20"/>
      <c r="G1" s="20"/>
      <c r="H1" s="20"/>
      <c r="I1" s="20"/>
      <c r="M1" s="100" t="s">
        <v>85</v>
      </c>
    </row>
    <row r="2" spans="1:13">
      <c r="A2" s="29" t="s">
        <v>248</v>
      </c>
    </row>
    <row r="20" spans="1:4">
      <c r="A20" s="31" t="s">
        <v>87</v>
      </c>
      <c r="B20" s="33">
        <v>2024</v>
      </c>
    </row>
    <row r="21" spans="1:4">
      <c r="A21" s="101" t="s">
        <v>249</v>
      </c>
      <c r="B21" s="102">
        <v>4.4999999999999998E-2</v>
      </c>
    </row>
    <row r="22" spans="1:4">
      <c r="A22" s="101" t="s">
        <v>250</v>
      </c>
      <c r="B22" s="102">
        <v>6.8400000000000002E-2</v>
      </c>
    </row>
    <row r="23" spans="1:4">
      <c r="A23" s="101" t="s">
        <v>251</v>
      </c>
      <c r="B23" s="102">
        <v>0.11700000000000001</v>
      </c>
    </row>
    <row r="24" spans="1:4">
      <c r="A24" s="101" t="s">
        <v>252</v>
      </c>
      <c r="B24" s="102">
        <v>1.4E-2</v>
      </c>
    </row>
    <row r="25" spans="1:4">
      <c r="A25" s="101" t="s">
        <v>253</v>
      </c>
      <c r="B25" s="102">
        <v>0.19650000000000001</v>
      </c>
    </row>
    <row r="26" spans="1:4">
      <c r="A26" s="101" t="s">
        <v>254</v>
      </c>
      <c r="B26" s="102">
        <v>0.104</v>
      </c>
    </row>
    <row r="27" spans="1:4">
      <c r="A27" s="101" t="s">
        <v>255</v>
      </c>
      <c r="B27" s="102">
        <v>4.7500000000000001E-2</v>
      </c>
    </row>
    <row r="28" spans="1:4">
      <c r="A28" s="101" t="s">
        <v>256</v>
      </c>
      <c r="B28" s="102">
        <v>0.112</v>
      </c>
    </row>
    <row r="29" spans="1:4">
      <c r="A29" s="101" t="s">
        <v>257</v>
      </c>
      <c r="B29" s="102">
        <v>2.1000000000000001E-2</v>
      </c>
      <c r="D29" s="103"/>
    </row>
    <row r="30" spans="1:4">
      <c r="A30" s="101" t="s">
        <v>258</v>
      </c>
      <c r="B30" s="102">
        <v>0.104</v>
      </c>
      <c r="D30" s="103"/>
    </row>
    <row r="31" spans="1:4">
      <c r="A31" s="101" t="s">
        <v>259</v>
      </c>
      <c r="B31" s="102">
        <v>3.9600000000000003E-2</v>
      </c>
      <c r="D31" s="103"/>
    </row>
    <row r="32" spans="1:4">
      <c r="A32" s="101" t="s">
        <v>260</v>
      </c>
      <c r="B32" s="102">
        <v>0.13100000000000001</v>
      </c>
      <c r="D32" s="103"/>
    </row>
  </sheetData>
  <sortState xmlns:xlrd2="http://schemas.microsoft.com/office/spreadsheetml/2017/richdata2" ref="A21:B32">
    <sortCondition descending="1" ref="B21:B32"/>
  </sortState>
  <hyperlinks>
    <hyperlink ref="M1" location="Índice!A1" display="&gt; Summary" xr:uid="{41341A25-6676-4928-9EFB-56E4E050D05C}"/>
  </hyperlink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A36-23A7-42F0-B125-C0F3EA77E823}">
  <sheetPr codeName="Planilha32"/>
  <dimension ref="A1:M32"/>
  <sheetViews>
    <sheetView showGridLines="0" zoomScaleNormal="100" workbookViewId="0"/>
  </sheetViews>
  <sheetFormatPr defaultColWidth="9.1796875" defaultRowHeight="13"/>
  <cols>
    <col min="1" max="1" width="20.26953125" style="29" customWidth="1"/>
    <col min="2" max="2" width="12.26953125" style="29" bestFit="1" customWidth="1"/>
    <col min="3" max="6" width="10.54296875" style="29" bestFit="1" customWidth="1"/>
    <col min="7" max="16384" width="9.1796875" style="29"/>
  </cols>
  <sheetData>
    <row r="1" spans="1:13">
      <c r="A1" s="20" t="s">
        <v>261</v>
      </c>
      <c r="B1" s="20"/>
      <c r="C1" s="20"/>
      <c r="D1" s="20"/>
      <c r="E1" s="20"/>
      <c r="F1" s="20"/>
      <c r="G1" s="20"/>
      <c r="H1" s="20"/>
      <c r="I1" s="20"/>
      <c r="M1" s="100" t="s">
        <v>85</v>
      </c>
    </row>
    <row r="2" spans="1:13">
      <c r="A2" s="29" t="s">
        <v>248</v>
      </c>
    </row>
    <row r="20" spans="1:4">
      <c r="A20" s="31" t="s">
        <v>87</v>
      </c>
    </row>
    <row r="21" spans="1:4">
      <c r="A21" s="32"/>
      <c r="B21" s="37" t="s">
        <v>3</v>
      </c>
    </row>
    <row r="22" spans="1:4">
      <c r="A22" s="101" t="s">
        <v>262</v>
      </c>
      <c r="B22" s="104">
        <v>7.9799999999999996E-2</v>
      </c>
    </row>
    <row r="23" spans="1:4">
      <c r="A23" s="101" t="s">
        <v>263</v>
      </c>
      <c r="B23" s="104">
        <v>0.1603</v>
      </c>
    </row>
    <row r="24" spans="1:4">
      <c r="A24" s="101" t="s">
        <v>264</v>
      </c>
      <c r="B24" s="104">
        <v>3.2000000000000001E-2</v>
      </c>
    </row>
    <row r="25" spans="1:4">
      <c r="A25" s="101" t="s">
        <v>265</v>
      </c>
      <c r="B25" s="104">
        <v>0.55859999999999999</v>
      </c>
    </row>
    <row r="26" spans="1:4">
      <c r="A26" s="101" t="s">
        <v>266</v>
      </c>
      <c r="B26" s="104">
        <v>0.16930000000000001</v>
      </c>
    </row>
    <row r="29" spans="1:4">
      <c r="D29" s="103"/>
    </row>
    <row r="30" spans="1:4">
      <c r="D30" s="103"/>
    </row>
    <row r="31" spans="1:4">
      <c r="D31" s="103"/>
    </row>
    <row r="32" spans="1:4">
      <c r="D32" s="103"/>
    </row>
  </sheetData>
  <hyperlinks>
    <hyperlink ref="M1" location="Índice!A1" display="&gt; Summary" xr:uid="{AAEE3DC3-DEF8-471D-B88C-00C5E4054D14}"/>
  </hyperlink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C0E8-6F4C-438F-871C-94B85BE20FAA}">
  <sheetPr codeName="Planilha33"/>
  <dimension ref="A1:P37"/>
  <sheetViews>
    <sheetView showGridLines="0" workbookViewId="0"/>
  </sheetViews>
  <sheetFormatPr defaultColWidth="9.1796875" defaultRowHeight="13"/>
  <cols>
    <col min="1" max="1" width="16.7265625" style="29" customWidth="1"/>
    <col min="2" max="14" width="8.26953125" style="29" customWidth="1"/>
    <col min="15" max="16384" width="9.1796875" style="29"/>
  </cols>
  <sheetData>
    <row r="1" spans="1:13">
      <c r="A1" s="20" t="s">
        <v>267</v>
      </c>
      <c r="B1" s="20"/>
      <c r="C1" s="20"/>
      <c r="D1" s="20"/>
      <c r="E1" s="20"/>
      <c r="F1" s="20"/>
      <c r="G1" s="20"/>
      <c r="H1" s="20"/>
      <c r="I1" s="20"/>
      <c r="M1" s="100" t="s">
        <v>85</v>
      </c>
    </row>
    <row r="2" spans="1:13">
      <c r="A2" s="29" t="s">
        <v>248</v>
      </c>
    </row>
    <row r="20" spans="1:16">
      <c r="A20" s="31" t="s">
        <v>87</v>
      </c>
    </row>
    <row r="21" spans="1:16">
      <c r="A21" s="105" t="s">
        <v>97</v>
      </c>
      <c r="B21" s="105">
        <v>2010</v>
      </c>
      <c r="C21" s="105">
        <v>2011</v>
      </c>
      <c r="D21" s="105">
        <v>2012</v>
      </c>
      <c r="E21" s="105">
        <v>2013</v>
      </c>
      <c r="F21" s="105">
        <v>2014</v>
      </c>
      <c r="G21" s="105">
        <v>2015</v>
      </c>
      <c r="H21" s="105">
        <v>2016</v>
      </c>
      <c r="I21" s="105">
        <v>2017</v>
      </c>
      <c r="J21" s="105">
        <v>2018</v>
      </c>
      <c r="K21" s="105">
        <v>2019</v>
      </c>
      <c r="L21" s="105">
        <v>2020</v>
      </c>
      <c r="M21" s="105">
        <v>2021</v>
      </c>
      <c r="N21" s="105">
        <v>2022</v>
      </c>
      <c r="O21" s="105">
        <v>2023</v>
      </c>
      <c r="P21" s="105">
        <v>2024</v>
      </c>
    </row>
    <row r="22" spans="1:16">
      <c r="A22" s="106" t="s">
        <v>98</v>
      </c>
      <c r="B22" s="107">
        <v>2.6699999999999998E-2</v>
      </c>
      <c r="C22" s="107">
        <v>2.7999999999999997E-2</v>
      </c>
      <c r="D22" s="107">
        <v>2.9399999999999999E-2</v>
      </c>
      <c r="E22" s="107">
        <v>3.2000000000000001E-2</v>
      </c>
      <c r="F22" s="107">
        <v>3.5200000000000002E-2</v>
      </c>
      <c r="G22" s="107">
        <v>4.0300000000000002E-2</v>
      </c>
      <c r="H22" s="107">
        <v>4.2300000000000004E-2</v>
      </c>
      <c r="I22" s="107">
        <v>4.5899999999999996E-2</v>
      </c>
      <c r="J22" s="107">
        <v>4.9800000000000004E-2</v>
      </c>
      <c r="K22" s="107">
        <v>6.0400000000000002E-2</v>
      </c>
      <c r="L22" s="107">
        <v>8.0799999999999997E-2</v>
      </c>
      <c r="M22" s="107">
        <v>8.2100000000000006E-2</v>
      </c>
      <c r="N22" s="107">
        <v>8.0100000000000005E-2</v>
      </c>
      <c r="O22" s="107">
        <v>8.6199999999999999E-2</v>
      </c>
      <c r="P22" s="107">
        <v>9.0299999999999991E-2</v>
      </c>
    </row>
    <row r="23" spans="1:16">
      <c r="A23" s="108"/>
      <c r="B23" s="109"/>
    </row>
    <row r="24" spans="1:16">
      <c r="A24" s="108"/>
      <c r="B24" s="109"/>
    </row>
    <row r="25" spans="1:16">
      <c r="A25" s="108"/>
      <c r="B25" s="109"/>
    </row>
    <row r="26" spans="1:16">
      <c r="A26" s="108"/>
      <c r="B26" s="109"/>
    </row>
    <row r="27" spans="1:16">
      <c r="A27" s="108"/>
      <c r="B27" s="109"/>
    </row>
    <row r="28" spans="1:16">
      <c r="A28" s="108"/>
      <c r="B28" s="109"/>
    </row>
    <row r="29" spans="1:16">
      <c r="A29" s="108"/>
      <c r="B29" s="109"/>
    </row>
    <row r="30" spans="1:16">
      <c r="A30" s="108"/>
      <c r="B30" s="109"/>
    </row>
    <row r="31" spans="1:16">
      <c r="A31" s="108"/>
      <c r="B31" s="109"/>
    </row>
    <row r="32" spans="1:16">
      <c r="A32" s="108"/>
      <c r="B32" s="109"/>
    </row>
    <row r="33" spans="1:10">
      <c r="A33" s="108"/>
      <c r="B33" s="109"/>
    </row>
    <row r="34" spans="1:10">
      <c r="A34" s="108"/>
      <c r="B34" s="109"/>
      <c r="C34" s="110"/>
    </row>
    <row r="35" spans="1:10">
      <c r="B35" s="40"/>
    </row>
    <row r="36" spans="1:10">
      <c r="A36" s="111"/>
    </row>
    <row r="37" spans="1:10">
      <c r="E37" s="189"/>
      <c r="F37" s="189"/>
      <c r="G37" s="189"/>
      <c r="H37" s="189"/>
      <c r="I37" s="189"/>
      <c r="J37" s="189"/>
    </row>
  </sheetData>
  <mergeCells count="1">
    <mergeCell ref="E37:J37"/>
  </mergeCells>
  <hyperlinks>
    <hyperlink ref="M1" location="Índice!A1" display="&gt; Summary" xr:uid="{E4232B4A-4885-45BC-B7AE-914AF1AF9D0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ADCD-8249-41F9-A543-5F39B12FD30A}">
  <sheetPr codeName="Planilha37"/>
  <dimension ref="A1:M34"/>
  <sheetViews>
    <sheetView showGridLines="0" zoomScaleNormal="100" workbookViewId="0"/>
  </sheetViews>
  <sheetFormatPr defaultColWidth="9.1796875" defaultRowHeight="13"/>
  <cols>
    <col min="1" max="1" width="29.7265625" style="29" customWidth="1"/>
    <col min="2" max="2" width="14.1796875" style="29" bestFit="1" customWidth="1"/>
    <col min="3" max="3" width="15" style="29" customWidth="1"/>
    <col min="4" max="16384" width="9.1796875" style="29"/>
  </cols>
  <sheetData>
    <row r="1" spans="1:13">
      <c r="A1" s="20" t="s">
        <v>268</v>
      </c>
      <c r="B1" s="20"/>
      <c r="C1" s="20"/>
      <c r="D1" s="20"/>
      <c r="E1" s="20"/>
      <c r="F1" s="20"/>
      <c r="G1" s="20"/>
      <c r="H1" s="20"/>
      <c r="I1" s="20"/>
      <c r="M1" s="100" t="s">
        <v>85</v>
      </c>
    </row>
    <row r="2" spans="1:13">
      <c r="A2" s="112" t="s">
        <v>269</v>
      </c>
    </row>
    <row r="4" spans="1:13">
      <c r="E4" s="113"/>
    </row>
    <row r="20" spans="1:3">
      <c r="A20" s="31" t="s">
        <v>87</v>
      </c>
    </row>
    <row r="21" spans="1:3">
      <c r="A21" s="33" t="s">
        <v>270</v>
      </c>
      <c r="B21" s="37" t="s">
        <v>271</v>
      </c>
      <c r="C21" s="37" t="s">
        <v>98</v>
      </c>
    </row>
    <row r="22" spans="1:3">
      <c r="A22" s="32" t="s">
        <v>272</v>
      </c>
      <c r="B22" s="38">
        <v>207469068</v>
      </c>
      <c r="C22" s="36">
        <v>0.32866164326994335</v>
      </c>
    </row>
    <row r="23" spans="1:3">
      <c r="A23" s="32" t="s">
        <v>273</v>
      </c>
      <c r="B23" s="38">
        <v>174013087</v>
      </c>
      <c r="C23" s="36">
        <v>0.27566242850185074</v>
      </c>
    </row>
    <row r="24" spans="1:3">
      <c r="A24" s="32" t="s">
        <v>274</v>
      </c>
      <c r="B24" s="38">
        <v>121363318</v>
      </c>
      <c r="C24" s="36">
        <v>0.19225741895448575</v>
      </c>
    </row>
    <row r="25" spans="1:3">
      <c r="A25" s="32" t="s">
        <v>275</v>
      </c>
      <c r="B25" s="38">
        <v>76315263</v>
      </c>
      <c r="C25" s="36">
        <v>0.12089464702351632</v>
      </c>
    </row>
    <row r="26" spans="1:3">
      <c r="A26" s="32" t="s">
        <v>276</v>
      </c>
      <c r="B26" s="38">
        <v>62880100</v>
      </c>
      <c r="C26" s="36">
        <v>9.9611364692583304E-2</v>
      </c>
    </row>
    <row r="27" spans="1:3">
      <c r="A27" s="32" t="s">
        <v>277</v>
      </c>
      <c r="B27" s="38">
        <v>60998854</v>
      </c>
      <c r="C27" s="36">
        <v>9.6631193201404633E-2</v>
      </c>
    </row>
    <row r="28" spans="1:3">
      <c r="A28" s="32" t="s">
        <v>278</v>
      </c>
      <c r="B28" s="38">
        <v>52720601</v>
      </c>
      <c r="C28" s="36">
        <v>8.3517217896014351E-2</v>
      </c>
    </row>
    <row r="29" spans="1:3">
      <c r="A29" s="32" t="s">
        <v>279</v>
      </c>
      <c r="B29" s="38">
        <v>41860166</v>
      </c>
      <c r="C29" s="36">
        <v>6.6312684959439885E-2</v>
      </c>
    </row>
    <row r="30" spans="1:3">
      <c r="A30" s="32" t="s">
        <v>280</v>
      </c>
      <c r="B30" s="38">
        <v>20829620</v>
      </c>
      <c r="C30" s="36">
        <v>3.2997194251089407E-2</v>
      </c>
    </row>
    <row r="31" spans="1:3">
      <c r="A31" s="32" t="s">
        <v>281</v>
      </c>
      <c r="B31" s="38">
        <v>11052719</v>
      </c>
      <c r="C31" s="36">
        <v>1.7509139189563067E-2</v>
      </c>
    </row>
    <row r="32" spans="1:3">
      <c r="A32" s="32" t="s">
        <v>282</v>
      </c>
      <c r="B32" s="38">
        <v>8826261</v>
      </c>
      <c r="C32" s="36">
        <v>1.3982100908601051E-2</v>
      </c>
    </row>
    <row r="33" spans="1:3">
      <c r="A33" s="32" t="s">
        <v>283</v>
      </c>
      <c r="B33" s="38">
        <v>0</v>
      </c>
      <c r="C33" s="36">
        <v>0</v>
      </c>
    </row>
    <row r="34" spans="1:3">
      <c r="B34" s="83"/>
      <c r="C34" s="79"/>
    </row>
  </sheetData>
  <sortState xmlns:xlrd2="http://schemas.microsoft.com/office/spreadsheetml/2017/richdata2" ref="A22:C33">
    <sortCondition descending="1" ref="C22:C33"/>
  </sortState>
  <hyperlinks>
    <hyperlink ref="M1" location="Índice!A1" display="&gt; Summary" xr:uid="{F32A84A8-953C-494B-B011-36F52A9155D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5"/>
  <dimension ref="A1:M29"/>
  <sheetViews>
    <sheetView showGridLines="0" zoomScaleNormal="100" workbookViewId="0"/>
  </sheetViews>
  <sheetFormatPr defaultColWidth="9.1796875" defaultRowHeight="13"/>
  <cols>
    <col min="1" max="1" width="39.7265625" style="29" customWidth="1"/>
    <col min="2" max="10" width="13.453125" style="29" customWidth="1"/>
    <col min="11" max="16384" width="9.1796875" style="29"/>
  </cols>
  <sheetData>
    <row r="1" spans="1:13">
      <c r="A1" s="20" t="s">
        <v>284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285</v>
      </c>
    </row>
    <row r="20" spans="1:12">
      <c r="A20" s="31" t="s">
        <v>87</v>
      </c>
    </row>
    <row r="21" spans="1:12">
      <c r="A21" s="114" t="s">
        <v>71</v>
      </c>
      <c r="B21" s="115"/>
      <c r="C21" s="116"/>
      <c r="D21" s="116"/>
      <c r="E21" s="117"/>
      <c r="F21" s="117"/>
      <c r="G21" s="117"/>
      <c r="H21" s="117"/>
      <c r="I21" s="117"/>
      <c r="J21" s="117"/>
      <c r="K21" s="118"/>
    </row>
    <row r="22" spans="1:12">
      <c r="A22" s="119"/>
      <c r="B22" s="120">
        <v>2005</v>
      </c>
      <c r="C22" s="121" t="s">
        <v>286</v>
      </c>
      <c r="D22" s="121" t="s">
        <v>287</v>
      </c>
      <c r="E22" s="121" t="s">
        <v>288</v>
      </c>
      <c r="F22" s="120">
        <v>2013</v>
      </c>
      <c r="G22" s="121" t="s">
        <v>286</v>
      </c>
      <c r="H22" s="121" t="s">
        <v>287</v>
      </c>
      <c r="I22" s="121" t="s">
        <v>288</v>
      </c>
      <c r="J22" s="120">
        <v>2024</v>
      </c>
    </row>
    <row r="23" spans="1:12">
      <c r="A23" s="122" t="s">
        <v>289</v>
      </c>
      <c r="B23" s="123">
        <v>72492.9920369061</v>
      </c>
      <c r="C23" s="121">
        <v>72492.9920369061</v>
      </c>
      <c r="D23" s="121">
        <v>86246.031684725021</v>
      </c>
      <c r="E23" s="121">
        <v>86246.031684725021</v>
      </c>
      <c r="F23" s="123">
        <v>87989.735524647098</v>
      </c>
      <c r="G23" s="121">
        <v>74566.152403465545</v>
      </c>
      <c r="H23" s="121">
        <v>74566.152403465545</v>
      </c>
      <c r="I23" s="121">
        <v>91416.823742894921</v>
      </c>
      <c r="J23" s="123">
        <v>91416.823742894878</v>
      </c>
      <c r="L23" s="43"/>
    </row>
    <row r="24" spans="1:12">
      <c r="A24" s="122" t="s">
        <v>286</v>
      </c>
      <c r="B24" s="121">
        <v>0</v>
      </c>
      <c r="C24" s="123">
        <v>18061.380846715892</v>
      </c>
      <c r="D24" s="121">
        <v>0</v>
      </c>
      <c r="E24" s="121">
        <v>0</v>
      </c>
      <c r="F24" s="121">
        <v>0</v>
      </c>
      <c r="G24" s="123">
        <v>13423.583121181551</v>
      </c>
      <c r="H24" s="121">
        <v>0</v>
      </c>
      <c r="I24" s="121">
        <v>0</v>
      </c>
      <c r="J24" s="121">
        <v>0</v>
      </c>
    </row>
    <row r="25" spans="1:12">
      <c r="A25" s="122" t="s">
        <v>287</v>
      </c>
      <c r="B25" s="121">
        <v>0</v>
      </c>
      <c r="C25" s="121">
        <v>0</v>
      </c>
      <c r="D25" s="123">
        <v>4308.3411988969738</v>
      </c>
      <c r="E25" s="121">
        <v>0</v>
      </c>
      <c r="F25" s="121">
        <v>0</v>
      </c>
      <c r="G25" s="121">
        <v>0</v>
      </c>
      <c r="H25" s="123">
        <v>24009.272493950801</v>
      </c>
      <c r="I25" s="121">
        <v>0</v>
      </c>
      <c r="J25" s="121">
        <v>0</v>
      </c>
    </row>
    <row r="26" spans="1:12">
      <c r="A26" s="122" t="s">
        <v>288</v>
      </c>
      <c r="B26" s="121">
        <v>0</v>
      </c>
      <c r="C26" s="121">
        <v>0</v>
      </c>
      <c r="D26" s="121">
        <v>0</v>
      </c>
      <c r="E26" s="123">
        <v>1743.7038399220546</v>
      </c>
      <c r="F26" s="121">
        <v>0</v>
      </c>
      <c r="G26" s="121">
        <v>0</v>
      </c>
      <c r="H26" s="121">
        <v>0</v>
      </c>
      <c r="I26" s="123">
        <v>7158.6011545214269</v>
      </c>
      <c r="J26" s="121">
        <v>0</v>
      </c>
    </row>
    <row r="28" spans="1:12">
      <c r="D28" s="124"/>
      <c r="H28" s="124"/>
    </row>
    <row r="29" spans="1:12">
      <c r="D29" s="124"/>
    </row>
  </sheetData>
  <hyperlinks>
    <hyperlink ref="M1" location="Índice!A1" display="&gt; Summary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26"/>
  <dimension ref="A1:U23"/>
  <sheetViews>
    <sheetView showGridLines="0" zoomScaleNormal="100" workbookViewId="0"/>
  </sheetViews>
  <sheetFormatPr defaultColWidth="9.1796875" defaultRowHeight="13"/>
  <cols>
    <col min="1" max="1" width="28.1796875" style="29" customWidth="1"/>
    <col min="2" max="16384" width="9.1796875" style="29"/>
  </cols>
  <sheetData>
    <row r="1" spans="1:13">
      <c r="A1" s="20" t="s">
        <v>290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1">
      <c r="A20" s="31" t="s">
        <v>87</v>
      </c>
    </row>
    <row r="21" spans="1:21">
      <c r="A21" s="32" t="s">
        <v>291</v>
      </c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292</v>
      </c>
      <c r="B22" s="48">
        <v>100</v>
      </c>
      <c r="C22" s="48">
        <v>99.85744577532941</v>
      </c>
      <c r="D22" s="48">
        <v>99.950042859264514</v>
      </c>
      <c r="E22" s="48">
        <v>100.0006869171159</v>
      </c>
      <c r="F22" s="48">
        <v>99.394250143122918</v>
      </c>
      <c r="G22" s="48">
        <v>98.620732524361998</v>
      </c>
      <c r="H22" s="48">
        <v>98.122024733235605</v>
      </c>
      <c r="I22" s="48">
        <v>98.038773663280267</v>
      </c>
      <c r="J22" s="48">
        <v>97.673434807130775</v>
      </c>
      <c r="K22" s="48">
        <v>97.094436184499997</v>
      </c>
      <c r="L22" s="48">
        <v>97.015806324983586</v>
      </c>
      <c r="M22" s="48">
        <v>97.363444321416367</v>
      </c>
      <c r="N22" s="48">
        <v>97.236951645311194</v>
      </c>
      <c r="O22" s="48">
        <v>96.705529522076517</v>
      </c>
      <c r="P22" s="48">
        <v>96.098883489761661</v>
      </c>
      <c r="Q22" s="48">
        <v>95.476692280511131</v>
      </c>
      <c r="R22" s="48">
        <v>95.495724831751659</v>
      </c>
      <c r="S22" s="48">
        <v>96.147526637830609</v>
      </c>
      <c r="T22" s="48">
        <v>97.618612058200441</v>
      </c>
      <c r="U22" s="48">
        <v>98.331900519672217</v>
      </c>
    </row>
    <row r="23" spans="1:21">
      <c r="A23" s="32" t="s">
        <v>293</v>
      </c>
      <c r="B23" s="48">
        <v>100</v>
      </c>
      <c r="C23" s="48">
        <v>99.714891550658805</v>
      </c>
      <c r="D23" s="48">
        <v>100.13523702713474</v>
      </c>
      <c r="E23" s="48">
        <v>100.15193217355413</v>
      </c>
      <c r="F23" s="48">
        <v>97.895581228679859</v>
      </c>
      <c r="G23" s="48">
        <v>97.814684170852018</v>
      </c>
      <c r="H23" s="48">
        <v>98.655808800174938</v>
      </c>
      <c r="I23" s="48">
        <v>97.645828018813845</v>
      </c>
      <c r="J23" s="48">
        <v>96.718667602403556</v>
      </c>
      <c r="K23" s="48">
        <v>96.918812932282592</v>
      </c>
      <c r="L23" s="48">
        <v>97.409938440264597</v>
      </c>
      <c r="M23" s="48">
        <v>97.76158159170194</v>
      </c>
      <c r="N23" s="48">
        <v>96.539334903967045</v>
      </c>
      <c r="O23" s="48">
        <v>95.815672070560581</v>
      </c>
      <c r="P23" s="48">
        <v>95.941643494757386</v>
      </c>
      <c r="Q23" s="48">
        <v>94.672761276215411</v>
      </c>
      <c r="R23" s="48">
        <v>95.872769724282193</v>
      </c>
      <c r="S23" s="48">
        <v>97.897048912994222</v>
      </c>
      <c r="T23" s="48">
        <v>99.086017537324906</v>
      </c>
      <c r="U23" s="48">
        <v>98.012635108697495</v>
      </c>
    </row>
  </sheetData>
  <hyperlinks>
    <hyperlink ref="M1" location="Índice!A1" display="&gt; Summary" xr:uid="{00000000-0004-0000-1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8"/>
  <dimension ref="A1:M32"/>
  <sheetViews>
    <sheetView showGridLines="0" zoomScaleNormal="100" workbookViewId="0"/>
  </sheetViews>
  <sheetFormatPr defaultColWidth="9.1796875" defaultRowHeight="13"/>
  <cols>
    <col min="1" max="1" width="40.26953125" style="29" customWidth="1"/>
    <col min="2" max="11" width="9.1796875" style="29"/>
    <col min="12" max="12" width="12.26953125" style="29" customWidth="1"/>
    <col min="13" max="16384" width="9.1796875" style="29"/>
  </cols>
  <sheetData>
    <row r="1" spans="1:13">
      <c r="A1" s="20" t="s">
        <v>294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7">
      <c r="A20" s="31" t="s">
        <v>87</v>
      </c>
    </row>
    <row r="21" spans="1:7">
      <c r="A21" s="32" t="s">
        <v>0</v>
      </c>
      <c r="B21" s="33">
        <v>2005</v>
      </c>
      <c r="C21" s="33">
        <v>2010</v>
      </c>
      <c r="D21" s="33">
        <v>2015</v>
      </c>
      <c r="E21" s="33">
        <v>2020</v>
      </c>
      <c r="F21" s="33">
        <v>2024</v>
      </c>
    </row>
    <row r="22" spans="1:7">
      <c r="A22" s="33" t="s">
        <v>295</v>
      </c>
      <c r="B22" s="51">
        <v>0.22897288916808384</v>
      </c>
      <c r="C22" s="51">
        <v>0.19290024767779831</v>
      </c>
      <c r="D22" s="51">
        <v>0.19823819814502608</v>
      </c>
      <c r="E22" s="51">
        <v>0.18555481298755103</v>
      </c>
      <c r="F22" s="51">
        <v>0.17677875690354014</v>
      </c>
    </row>
    <row r="23" spans="1:7">
      <c r="A23" s="33" t="s">
        <v>296</v>
      </c>
      <c r="B23" s="51">
        <v>0.24727957160627539</v>
      </c>
      <c r="C23" s="51">
        <v>0.27264053782665892</v>
      </c>
      <c r="D23" s="51">
        <v>0.25454011966192447</v>
      </c>
      <c r="E23" s="51">
        <v>0.29677147389142106</v>
      </c>
      <c r="F23" s="51">
        <v>0.28867936109761183</v>
      </c>
    </row>
    <row r="24" spans="1:7">
      <c r="A24" s="33" t="s">
        <v>297</v>
      </c>
      <c r="B24" s="51">
        <v>9.8381925109593177E-2</v>
      </c>
      <c r="C24" s="51">
        <v>8.4618995503219219E-2</v>
      </c>
      <c r="D24" s="51">
        <v>8.1487200439031821E-2</v>
      </c>
      <c r="E24" s="51">
        <v>7.0996483454883852E-2</v>
      </c>
      <c r="F24" s="51">
        <v>6.396901891738617E-2</v>
      </c>
    </row>
    <row r="25" spans="1:7">
      <c r="A25" s="33" t="s">
        <v>298</v>
      </c>
      <c r="B25" s="51">
        <v>0.10639778393289774</v>
      </c>
      <c r="C25" s="51">
        <v>0.1188352609575053</v>
      </c>
      <c r="D25" s="51">
        <v>0.13902515007187477</v>
      </c>
      <c r="E25" s="51">
        <v>0.16001539043474186</v>
      </c>
      <c r="F25" s="51">
        <v>0.16516177565221901</v>
      </c>
    </row>
    <row r="26" spans="1:7">
      <c r="A26" s="33" t="s">
        <v>299</v>
      </c>
      <c r="B26" s="51">
        <v>8.0359777576344119E-2</v>
      </c>
      <c r="C26" s="51">
        <v>8.0923516344991855E-2</v>
      </c>
      <c r="D26" s="51">
        <v>8.6181873393456843E-2</v>
      </c>
      <c r="E26" s="51">
        <v>7.3257293305852192E-2</v>
      </c>
      <c r="F26" s="51">
        <v>9.1671115224821298E-2</v>
      </c>
    </row>
    <row r="27" spans="1:7">
      <c r="A27" s="33" t="s">
        <v>300</v>
      </c>
      <c r="B27" s="51">
        <v>7.4537657701074678E-2</v>
      </c>
      <c r="C27" s="51">
        <v>7.6148843017634721E-2</v>
      </c>
      <c r="D27" s="51">
        <v>6.6925940446687093E-2</v>
      </c>
      <c r="E27" s="51">
        <v>5.8817801116319478E-2</v>
      </c>
      <c r="F27" s="51">
        <v>6.0852627665469623E-2</v>
      </c>
    </row>
    <row r="28" spans="1:7">
      <c r="A28" s="33" t="s">
        <v>301</v>
      </c>
      <c r="B28" s="51">
        <v>4.0033648016295026E-2</v>
      </c>
      <c r="C28" s="51">
        <v>4.9904681400122511E-2</v>
      </c>
      <c r="D28" s="51">
        <v>5.2555496942114838E-2</v>
      </c>
      <c r="E28" s="51">
        <v>4.950493546527264E-2</v>
      </c>
      <c r="F28" s="51">
        <v>5.1993212000856666E-2</v>
      </c>
    </row>
    <row r="29" spans="1:7">
      <c r="A29" s="33" t="s">
        <v>302</v>
      </c>
      <c r="B29" s="51">
        <v>4.7061313072226926E-2</v>
      </c>
      <c r="C29" s="51">
        <v>5.2608106837362022E-2</v>
      </c>
      <c r="D29" s="51">
        <v>5.4684683411195048E-2</v>
      </c>
      <c r="E29" s="51">
        <v>4.5229257947823905E-2</v>
      </c>
      <c r="F29" s="51">
        <v>4.3079269017356883E-2</v>
      </c>
    </row>
    <row r="30" spans="1:7">
      <c r="A30" s="33" t="s">
        <v>303</v>
      </c>
      <c r="B30" s="51">
        <v>3.813334637619626E-2</v>
      </c>
      <c r="C30" s="51">
        <v>3.7316364128042241E-2</v>
      </c>
      <c r="D30" s="51">
        <v>3.9644429916968843E-2</v>
      </c>
      <c r="E30" s="51">
        <v>2.6056569661998534E-2</v>
      </c>
      <c r="F30" s="51">
        <v>2.8811558737753703E-2</v>
      </c>
      <c r="G30" s="125"/>
    </row>
    <row r="31" spans="1:7">
      <c r="A31" s="33" t="s">
        <v>304</v>
      </c>
      <c r="B31" s="51">
        <v>2.2255545326476622E-2</v>
      </c>
      <c r="C31" s="51">
        <v>1.9884442512735637E-2</v>
      </c>
      <c r="D31" s="51">
        <v>1.6111996129459866E-2</v>
      </c>
      <c r="E31" s="51">
        <v>2.4679092531639007E-2</v>
      </c>
      <c r="F31" s="51">
        <v>2.0755254932254007E-2</v>
      </c>
    </row>
    <row r="32" spans="1:7">
      <c r="A32" s="33" t="s">
        <v>305</v>
      </c>
      <c r="B32" s="51">
        <v>1.6586542114536213E-2</v>
      </c>
      <c r="C32" s="51">
        <v>1.4219003793929423E-2</v>
      </c>
      <c r="D32" s="51">
        <v>1.0604911442260482E-2</v>
      </c>
      <c r="E32" s="51">
        <v>9.1168892024964723E-3</v>
      </c>
      <c r="F32" s="51">
        <v>8.2480498507306443E-3</v>
      </c>
    </row>
  </sheetData>
  <hyperlinks>
    <hyperlink ref="M1" location="Índice!A1" display="&gt; Summary" xr:uid="{00000000-0004-0000-2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9"/>
  <dimension ref="A1:M30"/>
  <sheetViews>
    <sheetView showGridLines="0" zoomScaleNormal="100" workbookViewId="0"/>
  </sheetViews>
  <sheetFormatPr defaultColWidth="9.1796875" defaultRowHeight="13"/>
  <cols>
    <col min="1" max="1" width="40.26953125" style="29" customWidth="1"/>
    <col min="2" max="11" width="9.1796875" style="29"/>
    <col min="12" max="12" width="12.26953125" style="29" customWidth="1"/>
    <col min="13" max="16384" width="9.1796875" style="29"/>
  </cols>
  <sheetData>
    <row r="1" spans="1:13">
      <c r="A1" s="20" t="s">
        <v>306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7">
      <c r="A20" s="31" t="s">
        <v>87</v>
      </c>
    </row>
    <row r="21" spans="1:7">
      <c r="A21" s="32" t="s">
        <v>0</v>
      </c>
      <c r="B21" s="33">
        <v>2005</v>
      </c>
      <c r="C21" s="33">
        <v>2010</v>
      </c>
      <c r="D21" s="33">
        <v>2015</v>
      </c>
      <c r="E21" s="33">
        <v>2020</v>
      </c>
      <c r="F21" s="33">
        <v>2024</v>
      </c>
    </row>
    <row r="22" spans="1:7">
      <c r="A22" s="32" t="s">
        <v>307</v>
      </c>
      <c r="B22" s="126">
        <v>0.15117807346558845</v>
      </c>
      <c r="C22" s="126">
        <v>0.13971979721796474</v>
      </c>
      <c r="D22" s="126">
        <v>0.13189464269850884</v>
      </c>
      <c r="E22" s="126">
        <v>0.10733857122923215</v>
      </c>
      <c r="F22" s="126">
        <v>9.5593931137033752E-2</v>
      </c>
    </row>
    <row r="23" spans="1:7">
      <c r="A23" s="32" t="s">
        <v>41</v>
      </c>
      <c r="B23" s="126">
        <v>0.20804545573701325</v>
      </c>
      <c r="C23" s="126">
        <v>0.20513255908592237</v>
      </c>
      <c r="D23" s="126">
        <v>0.20186036054796441</v>
      </c>
      <c r="E23" s="126">
        <v>0.2075934811312008</v>
      </c>
      <c r="F23" s="126">
        <v>0.21995194217515726</v>
      </c>
    </row>
    <row r="24" spans="1:7">
      <c r="A24" s="32" t="s">
        <v>308</v>
      </c>
      <c r="B24" s="126">
        <v>0.14100553633341864</v>
      </c>
      <c r="C24" s="126">
        <v>0.14018683790437816</v>
      </c>
      <c r="D24" s="126">
        <v>0.1519524911553207</v>
      </c>
      <c r="E24" s="126">
        <v>0.13515979000498385</v>
      </c>
      <c r="F24" s="126">
        <v>0.13032894192275757</v>
      </c>
    </row>
    <row r="25" spans="1:7">
      <c r="A25" s="32" t="s">
        <v>49</v>
      </c>
      <c r="B25" s="126">
        <v>0.15574117371673271</v>
      </c>
      <c r="C25" s="126">
        <v>0.13147620160334686</v>
      </c>
      <c r="D25" s="126">
        <v>0.13096216014056733</v>
      </c>
      <c r="E25" s="126">
        <v>0.13503970310708646</v>
      </c>
      <c r="F25" s="126">
        <v>0.12972516094727582</v>
      </c>
    </row>
    <row r="26" spans="1:7">
      <c r="A26" s="32" t="s">
        <v>309</v>
      </c>
      <c r="B26" s="126">
        <v>0.18179670235618794</v>
      </c>
      <c r="C26" s="126">
        <v>0.20388006435679051</v>
      </c>
      <c r="D26" s="126">
        <v>0.18486754231030547</v>
      </c>
      <c r="E26" s="126">
        <v>0.22094662381058158</v>
      </c>
      <c r="F26" s="126">
        <v>0.21334562522921424</v>
      </c>
    </row>
    <row r="27" spans="1:7">
      <c r="A27" s="32" t="s">
        <v>45</v>
      </c>
      <c r="B27" s="126">
        <v>9.9644420738266598E-2</v>
      </c>
      <c r="C27" s="126">
        <v>0.10506428240879331</v>
      </c>
      <c r="D27" s="126">
        <v>0.11122899416007009</v>
      </c>
      <c r="E27" s="126">
        <v>8.7638848581687231E-2</v>
      </c>
      <c r="F27" s="126">
        <v>9.3666399529370031E-2</v>
      </c>
    </row>
    <row r="28" spans="1:7">
      <c r="A28" s="32" t="s">
        <v>310</v>
      </c>
      <c r="B28" s="126">
        <v>4.609859528149772E-2</v>
      </c>
      <c r="C28" s="126">
        <v>5.5254479445022202E-2</v>
      </c>
      <c r="D28" s="126">
        <v>6.9186652607048371E-2</v>
      </c>
      <c r="E28" s="126">
        <v>8.3561564251727546E-2</v>
      </c>
      <c r="F28" s="126">
        <v>8.9918643045650976E-2</v>
      </c>
    </row>
    <row r="29" spans="1:7">
      <c r="A29" s="32" t="s">
        <v>311</v>
      </c>
      <c r="B29" s="126">
        <v>1.6490042371294804E-2</v>
      </c>
      <c r="C29" s="126">
        <v>1.9285777977781977E-2</v>
      </c>
      <c r="D29" s="126">
        <v>1.8047156380214639E-2</v>
      </c>
      <c r="E29" s="126">
        <v>2.2721417883500405E-2</v>
      </c>
      <c r="F29" s="126">
        <v>2.7469356013540214E-2</v>
      </c>
    </row>
    <row r="30" spans="1:7">
      <c r="B30" s="125"/>
      <c r="C30" s="125"/>
      <c r="D30" s="125"/>
      <c r="E30" s="125"/>
      <c r="F30" s="125"/>
      <c r="G30" s="125"/>
    </row>
  </sheetData>
  <hyperlinks>
    <hyperlink ref="M1" location="Índice!A1" display="&gt; Summary" xr:uid="{00000000-0004-0000-2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Z38"/>
  <sheetViews>
    <sheetView showGridLines="0" workbookViewId="0"/>
  </sheetViews>
  <sheetFormatPr defaultColWidth="8.7265625" defaultRowHeight="13"/>
  <cols>
    <col min="1" max="1" width="36" style="29" customWidth="1"/>
    <col min="2" max="2" width="10.1796875" style="29" bestFit="1" customWidth="1"/>
    <col min="3" max="16384" width="8.7265625" style="29"/>
  </cols>
  <sheetData>
    <row r="1" spans="1:13">
      <c r="A1" s="20" t="s">
        <v>126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127</v>
      </c>
    </row>
    <row r="20" spans="1:26">
      <c r="A20" s="31" t="s">
        <v>90</v>
      </c>
    </row>
    <row r="21" spans="1:26">
      <c r="A21" s="33" t="s">
        <v>128</v>
      </c>
      <c r="B21" s="33">
        <v>2000</v>
      </c>
      <c r="C21" s="33">
        <v>2010</v>
      </c>
      <c r="D21" s="33">
        <v>2015</v>
      </c>
      <c r="E21" s="33">
        <v>2020</v>
      </c>
      <c r="F21" s="33">
        <v>2024</v>
      </c>
    </row>
    <row r="22" spans="1:26">
      <c r="A22" s="32" t="s">
        <v>44</v>
      </c>
      <c r="B22" s="35">
        <v>0.45631200579687886</v>
      </c>
      <c r="C22" s="35">
        <v>0.37806514420374282</v>
      </c>
      <c r="D22" s="35">
        <v>0.37151000672008444</v>
      </c>
      <c r="E22" s="35">
        <v>0.3289890481005977</v>
      </c>
      <c r="F22" s="35">
        <v>0.34033875152726772</v>
      </c>
    </row>
    <row r="23" spans="1:26">
      <c r="A23" s="32" t="s">
        <v>45</v>
      </c>
      <c r="B23" s="35">
        <v>5.3949092640504827E-2</v>
      </c>
      <c r="C23" s="35">
        <v>0.10234810866407268</v>
      </c>
      <c r="D23" s="35">
        <v>0.13638688925377238</v>
      </c>
      <c r="E23" s="35">
        <v>0.11683048771791139</v>
      </c>
      <c r="F23" s="35">
        <v>9.6182657135568575E-2</v>
      </c>
    </row>
    <row r="24" spans="1:26">
      <c r="A24" s="32" t="s">
        <v>46</v>
      </c>
      <c r="B24" s="35">
        <v>6.8307883834255789E-2</v>
      </c>
      <c r="C24" s="35">
        <v>5.3757450559077692E-2</v>
      </c>
      <c r="D24" s="35">
        <v>5.8672361864392591E-2</v>
      </c>
      <c r="E24" s="35">
        <v>4.8201145295186668E-2</v>
      </c>
      <c r="F24" s="35">
        <v>4.4817140744223341E-2</v>
      </c>
    </row>
    <row r="25" spans="1:26">
      <c r="A25" s="32" t="s">
        <v>47</v>
      </c>
      <c r="B25" s="35">
        <v>1.4646569644193743E-2</v>
      </c>
      <c r="C25" s="35">
        <v>1.8332227699515934E-2</v>
      </c>
      <c r="D25" s="35">
        <v>1.8913043029094009E-2</v>
      </c>
      <c r="E25" s="35">
        <v>1.9221365768858974E-2</v>
      </c>
      <c r="F25" s="35">
        <v>1.8609695101556075E-2</v>
      </c>
    </row>
    <row r="26" spans="1:26">
      <c r="A26" s="32" t="s">
        <v>48</v>
      </c>
      <c r="B26" s="35">
        <v>0.15777112826279713</v>
      </c>
      <c r="C26" s="35">
        <v>0.1399900391078602</v>
      </c>
      <c r="D26" s="35">
        <v>0.11284341928951504</v>
      </c>
      <c r="E26" s="35">
        <v>0.12508731403550488</v>
      </c>
      <c r="F26" s="35">
        <v>0.11575254216015309</v>
      </c>
    </row>
    <row r="27" spans="1:26">
      <c r="A27" s="32" t="s">
        <v>49</v>
      </c>
      <c r="B27" s="35">
        <v>0.12130586622243959</v>
      </c>
      <c r="C27" s="35">
        <v>9.6633085393563189E-2</v>
      </c>
      <c r="D27" s="35">
        <v>8.3471846054119711E-2</v>
      </c>
      <c r="E27" s="35">
        <v>9.1383186971411443E-2</v>
      </c>
      <c r="F27" s="35">
        <v>8.5008745881440806E-2</v>
      </c>
    </row>
    <row r="28" spans="1:26">
      <c r="A28" s="32" t="s">
        <v>50</v>
      </c>
      <c r="B28" s="35">
        <v>0.12770745359893018</v>
      </c>
      <c r="C28" s="35">
        <v>0.21087394437216758</v>
      </c>
      <c r="D28" s="35">
        <v>0.21820243378902193</v>
      </c>
      <c r="E28" s="35">
        <v>0.27028745211052885</v>
      </c>
      <c r="F28" s="35">
        <v>0.29929046744979049</v>
      </c>
    </row>
    <row r="30" spans="1:26">
      <c r="A30" s="31" t="s">
        <v>87</v>
      </c>
    </row>
    <row r="31" spans="1:26">
      <c r="A31" s="32"/>
      <c r="B31" s="33">
        <v>2000</v>
      </c>
      <c r="C31" s="33">
        <v>2001</v>
      </c>
      <c r="D31" s="33">
        <v>2002</v>
      </c>
      <c r="E31" s="33">
        <v>2003</v>
      </c>
      <c r="F31" s="33">
        <v>2004</v>
      </c>
      <c r="G31" s="33">
        <v>2005</v>
      </c>
      <c r="H31" s="33">
        <v>2006</v>
      </c>
      <c r="I31" s="33">
        <v>2007</v>
      </c>
      <c r="J31" s="33">
        <v>2008</v>
      </c>
      <c r="K31" s="33">
        <v>2009</v>
      </c>
      <c r="L31" s="33">
        <v>2010</v>
      </c>
      <c r="M31" s="33">
        <v>2011</v>
      </c>
      <c r="N31" s="33">
        <v>2012</v>
      </c>
      <c r="O31" s="33">
        <v>2013</v>
      </c>
      <c r="P31" s="33">
        <v>2014</v>
      </c>
      <c r="Q31" s="33">
        <v>2015</v>
      </c>
      <c r="R31" s="33">
        <v>2016</v>
      </c>
      <c r="S31" s="33">
        <v>2017</v>
      </c>
      <c r="T31" s="33">
        <v>2018</v>
      </c>
      <c r="U31" s="33">
        <v>2019</v>
      </c>
      <c r="V31" s="33">
        <v>2020</v>
      </c>
      <c r="W31" s="33">
        <v>2021</v>
      </c>
      <c r="X31" s="33">
        <v>2022</v>
      </c>
      <c r="Y31" s="33">
        <v>2023</v>
      </c>
      <c r="Z31" s="33">
        <v>2024</v>
      </c>
    </row>
    <row r="32" spans="1:26">
      <c r="A32" s="32" t="s">
        <v>44</v>
      </c>
      <c r="B32" s="36">
        <v>0.45631200579687886</v>
      </c>
      <c r="C32" s="36">
        <v>0.45475416447224698</v>
      </c>
      <c r="D32" s="36">
        <v>0.42998655878470521</v>
      </c>
      <c r="E32" s="36">
        <v>0.40143852029549193</v>
      </c>
      <c r="F32" s="36">
        <v>0.39246081083699069</v>
      </c>
      <c r="G32" s="36">
        <v>0.38766331284020955</v>
      </c>
      <c r="H32" s="36">
        <v>0.37884218366500599</v>
      </c>
      <c r="I32" s="36">
        <v>0.37466029774938503</v>
      </c>
      <c r="J32" s="36">
        <v>0.36667803675498223</v>
      </c>
      <c r="K32" s="36">
        <v>0.37911427504080203</v>
      </c>
      <c r="L32" s="36">
        <v>0.37806514420374282</v>
      </c>
      <c r="M32" s="36">
        <v>0.38487979258406768</v>
      </c>
      <c r="N32" s="36">
        <v>0.39202588515321823</v>
      </c>
      <c r="O32" s="36">
        <v>0.39153001287747297</v>
      </c>
      <c r="P32" s="36">
        <v>0.39194517252761996</v>
      </c>
      <c r="Q32" s="36">
        <v>0.37151000672008444</v>
      </c>
      <c r="R32" s="36">
        <v>0.36356317802460825</v>
      </c>
      <c r="S32" s="36">
        <v>0.35999815712579808</v>
      </c>
      <c r="T32" s="36">
        <v>0.34140063375065915</v>
      </c>
      <c r="U32" s="36">
        <v>0.34149921074923656</v>
      </c>
      <c r="V32" s="36">
        <v>0.3289890481005977</v>
      </c>
      <c r="W32" s="36">
        <v>0.34115966917813884</v>
      </c>
      <c r="X32" s="36">
        <v>0.35818132539668601</v>
      </c>
      <c r="Y32" s="36">
        <v>0.35130581071019246</v>
      </c>
      <c r="Z32" s="36">
        <v>0.34033875152726772</v>
      </c>
    </row>
    <row r="33" spans="1:26">
      <c r="A33" s="32" t="s">
        <v>45</v>
      </c>
      <c r="B33" s="36">
        <v>5.3949092640504827E-2</v>
      </c>
      <c r="C33" s="36">
        <v>6.4863355083163418E-2</v>
      </c>
      <c r="D33" s="36">
        <v>7.477857713788745E-2</v>
      </c>
      <c r="E33" s="36">
        <v>7.7172596207858518E-2</v>
      </c>
      <c r="F33" s="36">
        <v>8.9429601464484629E-2</v>
      </c>
      <c r="G33" s="36">
        <v>9.4109136246469258E-2</v>
      </c>
      <c r="H33" s="36">
        <v>9.6171627480741859E-2</v>
      </c>
      <c r="I33" s="36">
        <v>9.320015505248215E-2</v>
      </c>
      <c r="J33" s="36">
        <v>0.10290386058928359</v>
      </c>
      <c r="K33" s="36">
        <v>8.7644235154707581E-2</v>
      </c>
      <c r="L33" s="36">
        <v>0.10234810866407268</v>
      </c>
      <c r="M33" s="36">
        <v>0.10183235505932166</v>
      </c>
      <c r="N33" s="36">
        <v>0.11500678725167274</v>
      </c>
      <c r="O33" s="36">
        <v>0.12734048456359992</v>
      </c>
      <c r="P33" s="36">
        <v>0.13515221766143778</v>
      </c>
      <c r="Q33" s="36">
        <v>0.13638688925377238</v>
      </c>
      <c r="R33" s="36">
        <v>0.12295761336632967</v>
      </c>
      <c r="S33" s="36">
        <v>0.12875539079191689</v>
      </c>
      <c r="T33" s="36">
        <v>0.12331119610246825</v>
      </c>
      <c r="U33" s="36">
        <v>0.12153900256248672</v>
      </c>
      <c r="V33" s="36">
        <v>0.11683048771791139</v>
      </c>
      <c r="W33" s="36">
        <v>0.13185160668954254</v>
      </c>
      <c r="X33" s="36">
        <v>0.10441896928319881</v>
      </c>
      <c r="Y33" s="36">
        <v>9.610671183730736E-2</v>
      </c>
      <c r="Z33" s="36">
        <v>9.6182657135568575E-2</v>
      </c>
    </row>
    <row r="34" spans="1:26">
      <c r="A34" s="32" t="s">
        <v>46</v>
      </c>
      <c r="B34" s="36">
        <v>6.8307883834255789E-2</v>
      </c>
      <c r="C34" s="36">
        <v>6.613092539313066E-2</v>
      </c>
      <c r="D34" s="36">
        <v>6.2527943350588297E-2</v>
      </c>
      <c r="E34" s="36">
        <v>6.3919534064984726E-2</v>
      </c>
      <c r="F34" s="36">
        <v>6.3199340392201653E-2</v>
      </c>
      <c r="G34" s="36">
        <v>5.9563413221243804E-2</v>
      </c>
      <c r="H34" s="36">
        <v>5.6731785913089763E-2</v>
      </c>
      <c r="I34" s="36">
        <v>5.6995610308172837E-2</v>
      </c>
      <c r="J34" s="36">
        <v>5.4635767099676186E-2</v>
      </c>
      <c r="K34" s="36">
        <v>4.5650973434430343E-2</v>
      </c>
      <c r="L34" s="36">
        <v>5.3757450559077692E-2</v>
      </c>
      <c r="M34" s="36">
        <v>5.6751069844095128E-2</v>
      </c>
      <c r="N34" s="36">
        <v>5.3936169640343638E-2</v>
      </c>
      <c r="O34" s="36">
        <v>5.5525489210103827E-2</v>
      </c>
      <c r="P34" s="36">
        <v>5.7236242166195203E-2</v>
      </c>
      <c r="Q34" s="36">
        <v>5.8672361864392591E-2</v>
      </c>
      <c r="R34" s="36">
        <v>5.5021889358138551E-2</v>
      </c>
      <c r="S34" s="36">
        <v>5.6983850002500828E-2</v>
      </c>
      <c r="T34" s="36">
        <v>5.6396353628198774E-2</v>
      </c>
      <c r="U34" s="36">
        <v>5.224219331874573E-2</v>
      </c>
      <c r="V34" s="36">
        <v>4.8201145295186668E-2</v>
      </c>
      <c r="W34" s="36">
        <v>5.5786219251149988E-2</v>
      </c>
      <c r="X34" s="36">
        <v>4.6043585231887452E-2</v>
      </c>
      <c r="Y34" s="36">
        <v>4.3628651086427175E-2</v>
      </c>
      <c r="Z34" s="36">
        <v>4.4817140744223341E-2</v>
      </c>
    </row>
    <row r="35" spans="1:26">
      <c r="A35" s="32" t="s">
        <v>47</v>
      </c>
      <c r="B35" s="36">
        <v>1.4646569644193743E-2</v>
      </c>
      <c r="C35" s="36">
        <v>2.5092352440948727E-2</v>
      </c>
      <c r="D35" s="36">
        <v>2.4257803788895922E-2</v>
      </c>
      <c r="E35" s="36">
        <v>2.3696673205790972E-2</v>
      </c>
      <c r="F35" s="36">
        <v>2.0193440538261314E-2</v>
      </c>
      <c r="G35" s="36">
        <v>1.7188592106971389E-2</v>
      </c>
      <c r="H35" s="36">
        <v>2.1618617376826164E-2</v>
      </c>
      <c r="I35" s="36">
        <v>1.964282051738107E-2</v>
      </c>
      <c r="J35" s="36">
        <v>1.9317445968980395E-2</v>
      </c>
      <c r="K35" s="36">
        <v>1.9210176782526556E-2</v>
      </c>
      <c r="L35" s="36">
        <v>1.8332227699515934E-2</v>
      </c>
      <c r="M35" s="36">
        <v>2.025019703894166E-2</v>
      </c>
      <c r="N35" s="36">
        <v>1.9860634506261396E-2</v>
      </c>
      <c r="O35" s="36">
        <v>1.920255244241972E-2</v>
      </c>
      <c r="P35" s="36">
        <v>1.9107744015814266E-2</v>
      </c>
      <c r="Q35" s="36">
        <v>1.8913043029094009E-2</v>
      </c>
      <c r="R35" s="36">
        <v>2.1198418583992615E-2</v>
      </c>
      <c r="S35" s="36">
        <v>2.0443691563152563E-2</v>
      </c>
      <c r="T35" s="36">
        <v>2.0723599335039075E-2</v>
      </c>
      <c r="U35" s="36">
        <v>2.0553652185460444E-2</v>
      </c>
      <c r="V35" s="36">
        <v>1.9221365768858974E-2</v>
      </c>
      <c r="W35" s="36">
        <v>1.9449009443508258E-2</v>
      </c>
      <c r="X35" s="36">
        <v>1.9002003417259966E-2</v>
      </c>
      <c r="Y35" s="36">
        <v>1.820132241962176E-2</v>
      </c>
      <c r="Z35" s="36">
        <v>1.8609695101556075E-2</v>
      </c>
    </row>
    <row r="36" spans="1:26">
      <c r="A36" s="32" t="s">
        <v>48</v>
      </c>
      <c r="B36" s="36">
        <v>0.15777112826279713</v>
      </c>
      <c r="C36" s="36">
        <v>0.13590779918315174</v>
      </c>
      <c r="D36" s="36">
        <v>0.14012329400572249</v>
      </c>
      <c r="E36" s="36">
        <v>0.1466554241141258</v>
      </c>
      <c r="F36" s="36">
        <v>0.14452562753972045</v>
      </c>
      <c r="G36" s="36">
        <v>0.14845242810101214</v>
      </c>
      <c r="H36" s="36">
        <v>0.14852315556118603</v>
      </c>
      <c r="I36" s="36">
        <v>0.14906350012854519</v>
      </c>
      <c r="J36" s="36">
        <v>0.14051262529917422</v>
      </c>
      <c r="K36" s="36">
        <v>0.1521844145556803</v>
      </c>
      <c r="L36" s="36">
        <v>0.1399900391078602</v>
      </c>
      <c r="M36" s="36">
        <v>0.14665351102563007</v>
      </c>
      <c r="N36" s="36">
        <v>0.13823171932349224</v>
      </c>
      <c r="O36" s="36">
        <v>0.1248904755194957</v>
      </c>
      <c r="P36" s="36">
        <v>0.11440175047551421</v>
      </c>
      <c r="Q36" s="36">
        <v>0.11284341928951504</v>
      </c>
      <c r="R36" s="36">
        <v>0.12537075241999512</v>
      </c>
      <c r="S36" s="36">
        <v>0.11886656398770437</v>
      </c>
      <c r="T36" s="36">
        <v>0.12521585927108214</v>
      </c>
      <c r="U36" s="36">
        <v>0.12307638089570222</v>
      </c>
      <c r="V36" s="36">
        <v>0.12508731403550488</v>
      </c>
      <c r="W36" s="36">
        <v>0.10926701077504845</v>
      </c>
      <c r="X36" s="36">
        <v>0.124495976979939</v>
      </c>
      <c r="Y36" s="36">
        <v>0.12063046158275553</v>
      </c>
      <c r="Z36" s="36">
        <v>0.11575254216015309</v>
      </c>
    </row>
    <row r="37" spans="1:26">
      <c r="A37" s="32" t="s">
        <v>49</v>
      </c>
      <c r="B37" s="36">
        <v>0.12130586622243959</v>
      </c>
      <c r="C37" s="36">
        <v>0.11601051825899217</v>
      </c>
      <c r="D37" s="36">
        <v>0.11941502828200852</v>
      </c>
      <c r="E37" s="36">
        <v>0.12921936237902149</v>
      </c>
      <c r="F37" s="36">
        <v>0.13232355734695694</v>
      </c>
      <c r="G37" s="36">
        <v>0.13052297920387201</v>
      </c>
      <c r="H37" s="36">
        <v>0.12655206191411764</v>
      </c>
      <c r="I37" s="36">
        <v>0.12019051074986327</v>
      </c>
      <c r="J37" s="36">
        <v>0.11597097145279525</v>
      </c>
      <c r="K37" s="36">
        <v>0.10112446013727404</v>
      </c>
      <c r="L37" s="36">
        <v>9.6633085393563189E-2</v>
      </c>
      <c r="M37" s="36">
        <v>9.5496617437746942E-2</v>
      </c>
      <c r="N37" s="36">
        <v>9.0608307557720091E-2</v>
      </c>
      <c r="O37" s="36">
        <v>8.3522659274011535E-2</v>
      </c>
      <c r="P37" s="36">
        <v>8.2395953172807151E-2</v>
      </c>
      <c r="Q37" s="36">
        <v>8.3471846054119711E-2</v>
      </c>
      <c r="R37" s="36">
        <v>8.1244511825450824E-2</v>
      </c>
      <c r="S37" s="36">
        <v>8.4382368560270593E-2</v>
      </c>
      <c r="T37" s="36">
        <v>9.0150915613630381E-2</v>
      </c>
      <c r="U37" s="36">
        <v>8.9391028916968263E-2</v>
      </c>
      <c r="V37" s="36">
        <v>9.1383186971411443E-2</v>
      </c>
      <c r="W37" s="36">
        <v>9.0229648173338312E-2</v>
      </c>
      <c r="X37" s="36">
        <v>8.969999740380942E-2</v>
      </c>
      <c r="Y37" s="36">
        <v>8.6701179538315382E-2</v>
      </c>
      <c r="Z37" s="36">
        <v>8.5008745881440806E-2</v>
      </c>
    </row>
    <row r="38" spans="1:26">
      <c r="A38" s="32" t="s">
        <v>50</v>
      </c>
      <c r="B38" s="36">
        <v>0.12770745359893018</v>
      </c>
      <c r="C38" s="36">
        <v>0.13724088516836624</v>
      </c>
      <c r="D38" s="36">
        <v>0.14891079465019216</v>
      </c>
      <c r="E38" s="36">
        <v>0.15789788973272659</v>
      </c>
      <c r="F38" s="36">
        <v>0.15786762188138431</v>
      </c>
      <c r="G38" s="36">
        <v>0.16250013828022181</v>
      </c>
      <c r="H38" s="36">
        <v>0.17156056808903261</v>
      </c>
      <c r="I38" s="36">
        <v>0.18624710549417056</v>
      </c>
      <c r="J38" s="36">
        <v>0.19998129283510821</v>
      </c>
      <c r="K38" s="36">
        <v>0.21507146489457921</v>
      </c>
      <c r="L38" s="36">
        <v>0.21087394437216758</v>
      </c>
      <c r="M38" s="36">
        <v>0.19413645701019674</v>
      </c>
      <c r="N38" s="36">
        <v>0.19033049656729176</v>
      </c>
      <c r="O38" s="36">
        <v>0.19798832611289627</v>
      </c>
      <c r="P38" s="36">
        <v>0.19976091998061141</v>
      </c>
      <c r="Q38" s="36">
        <v>0.21820243378902193</v>
      </c>
      <c r="R38" s="36">
        <v>0.23064363642148492</v>
      </c>
      <c r="S38" s="36">
        <v>0.23056997796865658</v>
      </c>
      <c r="T38" s="36">
        <v>0.24280144229892214</v>
      </c>
      <c r="U38" s="36">
        <v>0.25169853137140014</v>
      </c>
      <c r="V38" s="36">
        <v>0.27028745211052885</v>
      </c>
      <c r="W38" s="36">
        <v>0.25225683648927366</v>
      </c>
      <c r="X38" s="36">
        <v>0.25815814228721928</v>
      </c>
      <c r="Y38" s="36">
        <v>0.28342586282538035</v>
      </c>
      <c r="Z38" s="36">
        <v>0.29929046744979049</v>
      </c>
    </row>
  </sheetData>
  <hyperlinks>
    <hyperlink ref="M1" location="Índice!A1" display="&gt; Summary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65F12-7366-4486-AB77-CF8B8C4066BB}">
  <sheetPr codeName="Planilha62"/>
  <dimension ref="A1:P28"/>
  <sheetViews>
    <sheetView showGridLines="0" zoomScaleNormal="100" workbookViewId="0"/>
  </sheetViews>
  <sheetFormatPr defaultColWidth="9.1796875" defaultRowHeight="13"/>
  <cols>
    <col min="1" max="1" width="37.453125" style="29" customWidth="1"/>
    <col min="2" max="2" width="11.1796875" style="29" bestFit="1" customWidth="1"/>
    <col min="3" max="11" width="9.1796875" style="29"/>
    <col min="12" max="12" width="10.54296875" style="29" bestFit="1" customWidth="1"/>
    <col min="13" max="16384" width="9.1796875" style="29"/>
  </cols>
  <sheetData>
    <row r="1" spans="1:13">
      <c r="A1" s="20" t="s">
        <v>312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16">
      <c r="A20" s="31" t="s">
        <v>87</v>
      </c>
    </row>
    <row r="21" spans="1:16">
      <c r="A21" s="127"/>
      <c r="B21" s="33">
        <v>2010</v>
      </c>
      <c r="C21" s="33">
        <v>2011</v>
      </c>
      <c r="D21" s="33">
        <v>2012</v>
      </c>
      <c r="E21" s="33">
        <v>2013</v>
      </c>
      <c r="F21" s="33">
        <v>2014</v>
      </c>
      <c r="G21" s="33">
        <v>2015</v>
      </c>
      <c r="H21" s="33">
        <v>2016</v>
      </c>
      <c r="I21" s="33">
        <v>2017</v>
      </c>
      <c r="J21" s="33">
        <v>2018</v>
      </c>
      <c r="K21" s="33">
        <v>2019</v>
      </c>
      <c r="L21" s="33">
        <v>2020</v>
      </c>
      <c r="M21" s="33">
        <v>2021</v>
      </c>
      <c r="N21" s="33">
        <v>2022</v>
      </c>
      <c r="O21" s="33">
        <v>2023</v>
      </c>
      <c r="P21" s="33">
        <v>2024</v>
      </c>
    </row>
    <row r="22" spans="1:16">
      <c r="A22" s="128" t="s">
        <v>313</v>
      </c>
      <c r="B22" s="129">
        <v>6375.3069999999998</v>
      </c>
      <c r="C22" s="129">
        <v>6839.1660000000002</v>
      </c>
      <c r="D22" s="129">
        <v>6372.1840000000002</v>
      </c>
      <c r="E22" s="129">
        <v>6747.1469999999999</v>
      </c>
      <c r="F22" s="129">
        <v>5916.8068118219999</v>
      </c>
      <c r="G22" s="129">
        <v>4809.674</v>
      </c>
      <c r="H22" s="129">
        <v>4676.34</v>
      </c>
      <c r="I22" s="129">
        <v>5077.3040000000001</v>
      </c>
      <c r="J22" s="129">
        <v>5362.9880000000003</v>
      </c>
      <c r="K22" s="129">
        <v>4922.1559999999999</v>
      </c>
      <c r="L22" s="129">
        <v>5297.7290000000003</v>
      </c>
      <c r="M22" s="129">
        <v>5885.0020000000004</v>
      </c>
      <c r="N22" s="129">
        <v>5538.44</v>
      </c>
      <c r="O22" s="129">
        <v>4740.3149999999996</v>
      </c>
      <c r="P22" s="129">
        <v>5291.0730000000003</v>
      </c>
    </row>
    <row r="23" spans="1:16">
      <c r="A23" s="128" t="s">
        <v>314</v>
      </c>
      <c r="B23" s="63">
        <v>0.19349886062734256</v>
      </c>
      <c r="C23" s="63">
        <v>0.1941836384650194</v>
      </c>
      <c r="D23" s="63">
        <v>0.18457485400701248</v>
      </c>
      <c r="E23" s="63">
        <v>0.19750180732024045</v>
      </c>
      <c r="F23" s="63">
        <v>0.18908103661871292</v>
      </c>
      <c r="G23" s="63">
        <v>0.1543385699584737</v>
      </c>
      <c r="H23" s="63">
        <v>0.14786439544159244</v>
      </c>
      <c r="I23" s="63">
        <v>0.14599336194098991</v>
      </c>
      <c r="J23" s="63">
        <v>0.15146881870551179</v>
      </c>
      <c r="K23" s="63">
        <v>0.15113039929400207</v>
      </c>
      <c r="L23" s="63">
        <v>0.16863769803687784</v>
      </c>
      <c r="M23" s="63">
        <v>0.16315020567592303</v>
      </c>
      <c r="N23" s="63">
        <v>0.16246764582461548</v>
      </c>
      <c r="O23" s="63">
        <v>0.14799528881749788</v>
      </c>
      <c r="P23" s="63">
        <v>0.15676609082761547</v>
      </c>
    </row>
    <row r="26" spans="1:16">
      <c r="A26" s="130"/>
    </row>
    <row r="27" spans="1:16">
      <c r="A27" s="131"/>
    </row>
    <row r="28" spans="1:16">
      <c r="A28" s="131"/>
    </row>
  </sheetData>
  <hyperlinks>
    <hyperlink ref="M1" location="Índice!A1" display="&gt; Summary" xr:uid="{D99A0BEC-B08C-4EA7-997B-4B430A89C68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41"/>
  <dimension ref="A1:M23"/>
  <sheetViews>
    <sheetView showGridLines="0" zoomScaleNormal="100" workbookViewId="0"/>
  </sheetViews>
  <sheetFormatPr defaultColWidth="9.1796875" defaultRowHeight="13"/>
  <cols>
    <col min="1" max="1" width="40.1796875" style="29" customWidth="1"/>
    <col min="2" max="2" width="9.26953125" style="29" customWidth="1"/>
    <col min="3" max="11" width="9.1796875" style="29"/>
    <col min="12" max="12" width="10.7265625" style="29" customWidth="1"/>
    <col min="13" max="16384" width="9.1796875" style="29"/>
  </cols>
  <sheetData>
    <row r="1" spans="1:13">
      <c r="A1" s="20" t="s">
        <v>315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7">
      <c r="A20" s="31" t="s">
        <v>87</v>
      </c>
    </row>
    <row r="21" spans="1:7">
      <c r="A21" s="32" t="s">
        <v>0</v>
      </c>
      <c r="B21" s="33">
        <v>2000</v>
      </c>
      <c r="C21" s="33">
        <v>2005</v>
      </c>
      <c r="D21" s="33">
        <v>2010</v>
      </c>
      <c r="E21" s="33">
        <v>2015</v>
      </c>
      <c r="F21" s="33">
        <v>2020</v>
      </c>
      <c r="G21" s="33">
        <v>2024</v>
      </c>
    </row>
    <row r="22" spans="1:7">
      <c r="A22" s="32" t="s">
        <v>316</v>
      </c>
      <c r="B22" s="41">
        <v>8.2230193887241357E-2</v>
      </c>
      <c r="C22" s="41">
        <v>8.3646001393448785E-2</v>
      </c>
      <c r="D22" s="41">
        <v>7.4981499208205071E-2</v>
      </c>
      <c r="E22" s="41">
        <v>7.1967726221093917E-2</v>
      </c>
      <c r="F22" s="41">
        <v>6.8638253222658305E-2</v>
      </c>
      <c r="G22" s="41">
        <v>6.7804537883257548E-2</v>
      </c>
    </row>
    <row r="23" spans="1:7">
      <c r="A23" s="32" t="s">
        <v>317</v>
      </c>
      <c r="B23" s="126">
        <v>0.74570970074500897</v>
      </c>
      <c r="C23" s="126">
        <v>0.73248790757123883</v>
      </c>
      <c r="D23" s="126">
        <v>0.67967962795504455</v>
      </c>
      <c r="E23" s="126">
        <v>0.64368963242383748</v>
      </c>
      <c r="F23" s="126">
        <v>0.65789473684210531</v>
      </c>
      <c r="G23" s="126">
        <v>0.69500329212085743</v>
      </c>
    </row>
  </sheetData>
  <hyperlinks>
    <hyperlink ref="M1" location="Índice!A1" display="&gt; Summary" xr:uid="{00000000-0004-0000-2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42"/>
  <dimension ref="A1:M23"/>
  <sheetViews>
    <sheetView showGridLines="0" zoomScaleNormal="100" workbookViewId="0"/>
  </sheetViews>
  <sheetFormatPr defaultColWidth="9.1796875" defaultRowHeight="13"/>
  <cols>
    <col min="1" max="1" width="37.7265625" style="29" customWidth="1"/>
    <col min="2" max="11" width="9.1796875" style="29"/>
    <col min="12" max="12" width="10.7265625" style="29" customWidth="1"/>
    <col min="13" max="16384" width="9.1796875" style="29"/>
  </cols>
  <sheetData>
    <row r="1" spans="1:13">
      <c r="A1" s="20" t="s">
        <v>318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7">
      <c r="A20" s="31" t="s">
        <v>87</v>
      </c>
    </row>
    <row r="21" spans="1:7">
      <c r="A21" s="32" t="s">
        <v>0</v>
      </c>
      <c r="B21" s="33">
        <v>2000</v>
      </c>
      <c r="C21" s="33">
        <v>2005</v>
      </c>
      <c r="D21" s="33">
        <v>2010</v>
      </c>
      <c r="E21" s="33">
        <v>2015</v>
      </c>
      <c r="F21" s="33">
        <v>2020</v>
      </c>
      <c r="G21" s="33">
        <v>2024</v>
      </c>
    </row>
    <row r="22" spans="1:7">
      <c r="A22" s="33" t="s">
        <v>319</v>
      </c>
      <c r="B22" s="132">
        <v>100</v>
      </c>
      <c r="C22" s="132">
        <v>95.44881804645739</v>
      </c>
      <c r="D22" s="132">
        <v>96.703564453794925</v>
      </c>
      <c r="E22" s="132">
        <v>89.42518609710892</v>
      </c>
      <c r="F22" s="132">
        <v>82.180957130634752</v>
      </c>
      <c r="G22" s="132">
        <v>87.542047557298503</v>
      </c>
    </row>
    <row r="23" spans="1:7">
      <c r="A23" s="33" t="s">
        <v>320</v>
      </c>
      <c r="B23" s="132">
        <v>100</v>
      </c>
      <c r="C23" s="132">
        <v>97.573215847912508</v>
      </c>
      <c r="D23" s="132">
        <v>93.852992852360558</v>
      </c>
      <c r="E23" s="132">
        <v>94.904866365676526</v>
      </c>
      <c r="F23" s="132">
        <v>95.923999206435056</v>
      </c>
      <c r="G23" s="132">
        <v>96.726294368246897</v>
      </c>
    </row>
  </sheetData>
  <hyperlinks>
    <hyperlink ref="M1" location="Índice!A1" display="&gt; Summary" xr:uid="{00000000-0004-0000-2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3"/>
  <dimension ref="A1:M30"/>
  <sheetViews>
    <sheetView showGridLines="0" zoomScaleNormal="100" workbookViewId="0"/>
  </sheetViews>
  <sheetFormatPr defaultColWidth="9.1796875" defaultRowHeight="13"/>
  <cols>
    <col min="1" max="1" width="40.26953125" style="29" customWidth="1"/>
    <col min="2" max="11" width="9.1796875" style="29"/>
    <col min="12" max="12" width="12.26953125" style="29" customWidth="1"/>
    <col min="13" max="16384" width="9.1796875" style="29"/>
  </cols>
  <sheetData>
    <row r="1" spans="1:13">
      <c r="A1" s="20" t="s">
        <v>321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175</v>
      </c>
    </row>
    <row r="20" spans="1:7">
      <c r="A20" s="31" t="s">
        <v>87</v>
      </c>
    </row>
    <row r="21" spans="1:7">
      <c r="A21" s="32" t="s">
        <v>0</v>
      </c>
      <c r="B21" s="33">
        <v>2000</v>
      </c>
      <c r="C21" s="33">
        <v>2005</v>
      </c>
      <c r="D21" s="33">
        <v>2010</v>
      </c>
      <c r="E21" s="33">
        <v>2015</v>
      </c>
      <c r="F21" s="33">
        <v>2020</v>
      </c>
      <c r="G21" s="33">
        <v>2024</v>
      </c>
    </row>
    <row r="22" spans="1:7">
      <c r="A22" s="32" t="s">
        <v>322</v>
      </c>
      <c r="B22" s="126">
        <v>0.55293834320875357</v>
      </c>
      <c r="C22" s="126">
        <v>0.64821740134391903</v>
      </c>
      <c r="D22" s="126">
        <v>0.74287449053236554</v>
      </c>
      <c r="E22" s="126">
        <v>0.69386792519975293</v>
      </c>
      <c r="F22" s="126">
        <v>0.61981708794168744</v>
      </c>
      <c r="G22" s="126">
        <v>0.54888997603019496</v>
      </c>
    </row>
    <row r="23" spans="1:7">
      <c r="A23" s="32" t="s">
        <v>243</v>
      </c>
      <c r="B23" s="126">
        <v>0.15286261140826535</v>
      </c>
      <c r="C23" s="126">
        <v>8.0463761946036796E-3</v>
      </c>
      <c r="D23" s="126">
        <v>1.9012461653297157E-3</v>
      </c>
      <c r="E23" s="126">
        <v>2.0150399896287294E-3</v>
      </c>
      <c r="F23" s="126">
        <v>1.8684506932425513E-3</v>
      </c>
      <c r="G23" s="126">
        <v>9.497370515113775E-4</v>
      </c>
    </row>
    <row r="24" spans="1:7">
      <c r="A24" s="32" t="s">
        <v>41</v>
      </c>
      <c r="B24" s="126">
        <v>0.11925421060235106</v>
      </c>
      <c r="C24" s="126">
        <v>0.12980619091525908</v>
      </c>
      <c r="D24" s="126">
        <v>0.13008560809375011</v>
      </c>
      <c r="E24" s="126">
        <v>0.13792441994432783</v>
      </c>
      <c r="F24" s="126">
        <v>0.14296331556786093</v>
      </c>
      <c r="G24" s="126">
        <v>0.13130487046096295</v>
      </c>
    </row>
    <row r="25" spans="1:7">
      <c r="A25" s="32" t="s">
        <v>323</v>
      </c>
      <c r="B25" s="126">
        <v>3.3111420842561821E-2</v>
      </c>
      <c r="C25" s="126">
        <v>9.4685634902989438E-2</v>
      </c>
      <c r="D25" s="126">
        <v>8.1535290245692477E-2</v>
      </c>
      <c r="E25" s="126">
        <v>9.1080528250006426E-2</v>
      </c>
      <c r="F25" s="126">
        <v>0.17217661451040489</v>
      </c>
      <c r="G25" s="126">
        <v>0.25014266293735926</v>
      </c>
    </row>
    <row r="26" spans="1:7">
      <c r="A26" s="32" t="s">
        <v>324</v>
      </c>
      <c r="B26" s="126">
        <v>7.6437272220198402E-2</v>
      </c>
      <c r="C26" s="126">
        <v>8.5717189254068363E-2</v>
      </c>
      <c r="D26" s="126">
        <v>1.4806654599616923E-2</v>
      </c>
      <c r="E26" s="126">
        <v>4.0339635338347016E-2</v>
      </c>
      <c r="F26" s="126">
        <v>4.0885688642652393E-2</v>
      </c>
      <c r="G26" s="126">
        <v>3.6253173173134874E-2</v>
      </c>
    </row>
    <row r="27" spans="1:7">
      <c r="A27" s="32" t="s">
        <v>325</v>
      </c>
      <c r="B27" s="126">
        <v>4.2948345073884286E-2</v>
      </c>
      <c r="C27" s="126">
        <v>1.5650107407995811E-2</v>
      </c>
      <c r="D27" s="126">
        <v>1.225744379737945E-2</v>
      </c>
      <c r="E27" s="126">
        <v>1.587818504908051E-2</v>
      </c>
      <c r="F27" s="126">
        <v>3.4180505292889514E-3</v>
      </c>
      <c r="G27" s="126">
        <v>2.0811564511807736E-2</v>
      </c>
    </row>
    <row r="28" spans="1:7">
      <c r="A28" s="32" t="s">
        <v>259</v>
      </c>
      <c r="B28" s="126">
        <v>2.2447796643985579E-2</v>
      </c>
      <c r="C28" s="126">
        <v>1.7877099981164369E-2</v>
      </c>
      <c r="D28" s="126">
        <v>1.6539266565865737E-2</v>
      </c>
      <c r="E28" s="126">
        <v>1.889426622885676E-2</v>
      </c>
      <c r="F28" s="126">
        <v>1.887079211486278E-2</v>
      </c>
      <c r="G28" s="126">
        <v>1.1648015835028874E-2</v>
      </c>
    </row>
    <row r="30" spans="1:7">
      <c r="A30" s="29" t="s">
        <v>105</v>
      </c>
    </row>
  </sheetData>
  <hyperlinks>
    <hyperlink ref="M1" location="Índice!A1" display="&gt; Summary" xr:uid="{00000000-0004-0000-2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D51A-3C1A-492D-A5E6-2F571E8E2F4B}">
  <sheetPr codeName="Planilha63"/>
  <dimension ref="A1:U22"/>
  <sheetViews>
    <sheetView showGridLines="0" zoomScaleNormal="100" workbookViewId="0"/>
  </sheetViews>
  <sheetFormatPr defaultColWidth="9.1796875" defaultRowHeight="13"/>
  <cols>
    <col min="1" max="1" width="63.81640625" style="29" customWidth="1"/>
    <col min="2" max="2" width="10.7265625" style="29" bestFit="1" customWidth="1"/>
    <col min="3" max="6" width="9.453125" style="29" customWidth="1"/>
    <col min="7" max="7" width="9.54296875" style="29" bestFit="1" customWidth="1"/>
    <col min="8" max="11" width="9.453125" style="29" customWidth="1"/>
    <col min="12" max="12" width="10.7265625" style="29" bestFit="1" customWidth="1"/>
    <col min="13" max="16" width="9.453125" style="29" customWidth="1"/>
    <col min="17" max="17" width="9.54296875" style="29" bestFit="1" customWidth="1"/>
    <col min="18" max="18" width="9.453125" style="29" customWidth="1"/>
    <col min="19" max="26" width="9.54296875" style="29" bestFit="1" customWidth="1"/>
    <col min="27" max="16384" width="9.1796875" style="29"/>
  </cols>
  <sheetData>
    <row r="1" spans="1:13">
      <c r="A1" s="20" t="s">
        <v>326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327</v>
      </c>
    </row>
    <row r="20" spans="1:21">
      <c r="A20" s="31" t="s">
        <v>87</v>
      </c>
    </row>
    <row r="21" spans="1:21" ht="15" customHeight="1">
      <c r="A21" s="32"/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</row>
    <row r="22" spans="1:21">
      <c r="A22" s="32" t="s">
        <v>328</v>
      </c>
      <c r="B22" s="67">
        <v>0.16735238518847995</v>
      </c>
      <c r="C22" s="67">
        <v>0.19432588501129802</v>
      </c>
      <c r="D22" s="67">
        <v>0.17642960234907681</v>
      </c>
      <c r="E22" s="67">
        <v>0.20353855005753738</v>
      </c>
      <c r="F22" s="67">
        <v>0.21241662390969729</v>
      </c>
      <c r="G22" s="67">
        <v>0.24109480756879603</v>
      </c>
      <c r="H22" s="67">
        <v>0.26186327764681766</v>
      </c>
      <c r="I22" s="67">
        <v>0.26126311458547624</v>
      </c>
      <c r="J22" s="67">
        <v>0.28113113940797091</v>
      </c>
      <c r="K22" s="67">
        <v>0.36417713152676801</v>
      </c>
      <c r="L22" s="67">
        <v>0.43807306068985591</v>
      </c>
      <c r="M22" s="67">
        <v>0.44050991501416431</v>
      </c>
      <c r="N22" s="67">
        <v>0.4600255943961743</v>
      </c>
      <c r="O22" s="67">
        <v>0.53883834849545131</v>
      </c>
      <c r="P22" s="67">
        <v>0.55164804854502825</v>
      </c>
      <c r="Q22" s="67">
        <v>0.53618576941303908</v>
      </c>
      <c r="R22" s="67">
        <v>0.52893419606885606</v>
      </c>
      <c r="S22" s="67">
        <v>0.55604131373299082</v>
      </c>
      <c r="T22" s="67">
        <v>0.49736024078551339</v>
      </c>
      <c r="U22" s="67">
        <v>0.49102593527656646</v>
      </c>
    </row>
  </sheetData>
  <hyperlinks>
    <hyperlink ref="M1" location="Índice!A1" display="&gt; Summary" xr:uid="{6C685EE1-A98F-4335-B32D-2CAD91E1094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44"/>
  <dimension ref="A1:O37"/>
  <sheetViews>
    <sheetView showGridLines="0" zoomScaleNormal="100" workbookViewId="0"/>
  </sheetViews>
  <sheetFormatPr defaultColWidth="9.1796875" defaultRowHeight="13"/>
  <cols>
    <col min="1" max="1" width="33.26953125" style="29" customWidth="1"/>
    <col min="2" max="2" width="8.81640625" style="81"/>
    <col min="3" max="3" width="8.81640625" style="29" customWidth="1"/>
    <col min="4" max="4" width="8.26953125" style="29" customWidth="1"/>
    <col min="5" max="5" width="26.54296875" style="29" bestFit="1" customWidth="1"/>
    <col min="6" max="6" width="8.81640625" style="29" customWidth="1"/>
    <col min="7" max="16384" width="9.1796875" style="29"/>
  </cols>
  <sheetData>
    <row r="1" spans="1:13">
      <c r="A1" s="20" t="s">
        <v>329</v>
      </c>
      <c r="B1" s="133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330</v>
      </c>
    </row>
    <row r="20" spans="1:15">
      <c r="A20" s="137" t="s">
        <v>87</v>
      </c>
    </row>
    <row r="21" spans="1:15">
      <c r="A21" s="138" t="s">
        <v>331</v>
      </c>
      <c r="B21" s="139" t="s">
        <v>132</v>
      </c>
      <c r="C21" s="139">
        <v>2024</v>
      </c>
    </row>
    <row r="22" spans="1:15">
      <c r="A22" s="138" t="s">
        <v>332</v>
      </c>
      <c r="B22" s="74">
        <v>171.29905378705612</v>
      </c>
      <c r="C22" s="74">
        <v>288.25558160490067</v>
      </c>
    </row>
    <row r="23" spans="1:15">
      <c r="A23" s="138" t="s">
        <v>64</v>
      </c>
      <c r="B23" s="140">
        <v>0.27661993999047146</v>
      </c>
      <c r="C23" s="51">
        <v>0.33245339896082599</v>
      </c>
      <c r="H23" s="141"/>
      <c r="I23" s="49"/>
      <c r="J23" s="142"/>
      <c r="K23" s="142"/>
      <c r="L23" s="142"/>
      <c r="M23" s="142"/>
      <c r="N23" s="142"/>
      <c r="O23" s="142"/>
    </row>
    <row r="24" spans="1:15">
      <c r="A24" s="138" t="s">
        <v>333</v>
      </c>
      <c r="B24" s="140">
        <v>0.35313814690145695</v>
      </c>
      <c r="C24" s="51">
        <v>0.31713808708896379</v>
      </c>
    </row>
    <row r="25" spans="1:15">
      <c r="A25" s="138" t="s">
        <v>69</v>
      </c>
      <c r="B25" s="140">
        <v>8.3437044379517766E-2</v>
      </c>
      <c r="C25" s="51">
        <v>5.4742142622446074E-2</v>
      </c>
    </row>
    <row r="26" spans="1:15">
      <c r="A26" s="138" t="s">
        <v>53</v>
      </c>
      <c r="B26" s="140">
        <v>0.12110019584866225</v>
      </c>
      <c r="C26" s="51">
        <v>0.10770706511657348</v>
      </c>
    </row>
    <row r="27" spans="1:15">
      <c r="A27" s="138" t="s">
        <v>334</v>
      </c>
      <c r="B27" s="140">
        <v>7.4999270754278854E-2</v>
      </c>
      <c r="C27" s="51">
        <v>8.4941931262169507E-2</v>
      </c>
    </row>
    <row r="28" spans="1:15">
      <c r="A28" s="138" t="s">
        <v>66</v>
      </c>
      <c r="B28" s="140">
        <v>4.274690726723273E-2</v>
      </c>
      <c r="C28" s="51">
        <v>5.0051822643978595E-2</v>
      </c>
    </row>
    <row r="29" spans="1:15">
      <c r="A29" s="138" t="s">
        <v>4</v>
      </c>
      <c r="B29" s="140">
        <v>4.7958494858379996E-2</v>
      </c>
      <c r="C29" s="51">
        <v>5.2965552305042629E-2</v>
      </c>
    </row>
    <row r="31" spans="1:15">
      <c r="A31" s="138" t="s">
        <v>335</v>
      </c>
      <c r="B31" s="139">
        <v>2000</v>
      </c>
      <c r="C31" s="139">
        <v>2024</v>
      </c>
      <c r="F31" s="72"/>
      <c r="H31" s="142"/>
      <c r="I31" s="142"/>
      <c r="J31" s="142"/>
      <c r="K31" s="142"/>
      <c r="L31" s="142"/>
      <c r="M31" s="142"/>
    </row>
    <row r="32" spans="1:15">
      <c r="A32" s="138" t="s">
        <v>4</v>
      </c>
      <c r="B32" s="85">
        <v>2.1760464550818617E-2</v>
      </c>
      <c r="C32" s="85">
        <v>2.4727548787634866E-2</v>
      </c>
      <c r="F32" s="72"/>
    </row>
    <row r="33" spans="1:6">
      <c r="A33" s="138" t="s">
        <v>336</v>
      </c>
      <c r="B33" s="85">
        <v>6.7146655321734625E-2</v>
      </c>
      <c r="C33" s="85">
        <v>3.5467420128386537E-2</v>
      </c>
      <c r="F33" s="72"/>
    </row>
    <row r="34" spans="1:6">
      <c r="A34" s="138" t="s">
        <v>82</v>
      </c>
      <c r="B34" s="85">
        <v>0.12282808082407698</v>
      </c>
      <c r="C34" s="85">
        <v>0.19432239350332428</v>
      </c>
      <c r="F34" s="72"/>
    </row>
    <row r="35" spans="1:6">
      <c r="A35" s="138" t="s">
        <v>28</v>
      </c>
      <c r="B35" s="85">
        <v>0.27986485491038443</v>
      </c>
      <c r="C35" s="85">
        <v>0.25926292478996876</v>
      </c>
      <c r="F35" s="72"/>
    </row>
    <row r="36" spans="1:6">
      <c r="A36" s="138" t="s">
        <v>5</v>
      </c>
      <c r="B36" s="85">
        <v>0</v>
      </c>
      <c r="C36" s="85">
        <v>6.0886597358260311E-2</v>
      </c>
      <c r="F36" s="72"/>
    </row>
    <row r="37" spans="1:6">
      <c r="A37" s="138" t="s">
        <v>6</v>
      </c>
      <c r="B37" s="85">
        <v>0.5083999443929853</v>
      </c>
      <c r="C37" s="85">
        <v>0.42533311543242525</v>
      </c>
      <c r="F37" s="72"/>
    </row>
  </sheetData>
  <hyperlinks>
    <hyperlink ref="M1" location="Índice!A1" display="&gt; Summary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34"/>
  <dimension ref="A1:Z31"/>
  <sheetViews>
    <sheetView showGridLines="0" zoomScaleNormal="100" workbookViewId="0"/>
  </sheetViews>
  <sheetFormatPr defaultColWidth="9.1796875" defaultRowHeight="13"/>
  <cols>
    <col min="1" max="1" width="21.453125" style="29" customWidth="1"/>
    <col min="2" max="2" width="9.54296875" style="81" customWidth="1"/>
    <col min="3" max="24" width="9.54296875" style="29" customWidth="1"/>
    <col min="25" max="16384" width="9.1796875" style="29"/>
  </cols>
  <sheetData>
    <row r="1" spans="1:15">
      <c r="A1" s="20" t="s">
        <v>337</v>
      </c>
      <c r="B1" s="133"/>
      <c r="C1" s="20"/>
      <c r="D1" s="20"/>
      <c r="E1" s="20"/>
      <c r="F1" s="20"/>
      <c r="G1" s="20"/>
      <c r="H1" s="20"/>
      <c r="I1" s="20"/>
      <c r="J1" s="143"/>
      <c r="K1" s="143"/>
      <c r="L1" s="143"/>
      <c r="M1" s="136" t="s">
        <v>85</v>
      </c>
      <c r="N1" s="143"/>
      <c r="O1" s="143"/>
    </row>
    <row r="2" spans="1:15">
      <c r="A2" s="29" t="s">
        <v>338</v>
      </c>
    </row>
    <row r="20" spans="1:26">
      <c r="A20" s="137" t="s">
        <v>87</v>
      </c>
    </row>
    <row r="21" spans="1:26">
      <c r="A21" s="32"/>
      <c r="B21" s="139">
        <v>2000</v>
      </c>
      <c r="C21" s="86">
        <v>2001</v>
      </c>
      <c r="D21" s="86">
        <v>2002</v>
      </c>
      <c r="E21" s="86">
        <v>2003</v>
      </c>
      <c r="F21" s="86">
        <v>2004</v>
      </c>
      <c r="G21" s="86">
        <v>2005</v>
      </c>
      <c r="H21" s="86">
        <v>2006</v>
      </c>
      <c r="I21" s="86">
        <v>2007</v>
      </c>
      <c r="J21" s="86">
        <v>2008</v>
      </c>
      <c r="K21" s="86">
        <v>2009</v>
      </c>
      <c r="L21" s="86">
        <v>2010</v>
      </c>
      <c r="M21" s="86">
        <v>2011</v>
      </c>
      <c r="N21" s="86">
        <v>2012</v>
      </c>
      <c r="O21" s="86">
        <v>2013</v>
      </c>
      <c r="P21" s="86">
        <v>2014</v>
      </c>
      <c r="Q21" s="86">
        <v>2015</v>
      </c>
      <c r="R21" s="86">
        <v>2016</v>
      </c>
      <c r="S21" s="86">
        <v>2017</v>
      </c>
      <c r="T21" s="86">
        <v>2018</v>
      </c>
      <c r="U21" s="86">
        <v>2019</v>
      </c>
      <c r="V21" s="86">
        <v>2020</v>
      </c>
      <c r="W21" s="86">
        <v>2021</v>
      </c>
      <c r="X21" s="86">
        <v>2022</v>
      </c>
      <c r="Y21" s="86">
        <v>2023</v>
      </c>
      <c r="Z21" s="86">
        <v>2024</v>
      </c>
    </row>
    <row r="22" spans="1:26">
      <c r="A22" s="144" t="s">
        <v>76</v>
      </c>
      <c r="B22" s="145">
        <v>275.32982399999997</v>
      </c>
      <c r="C22" s="145">
        <v>503.15865600000001</v>
      </c>
      <c r="D22" s="145">
        <v>862.4</v>
      </c>
      <c r="E22" s="145">
        <v>1168.6400000000001</v>
      </c>
      <c r="F22" s="145">
        <v>1390.4</v>
      </c>
      <c r="G22" s="145">
        <v>1711.2817817940233</v>
      </c>
      <c r="H22" s="145">
        <v>2029.808</v>
      </c>
      <c r="I22" s="145">
        <v>2251.92</v>
      </c>
      <c r="J22" s="145">
        <v>2158.3261836692727</v>
      </c>
      <c r="K22" s="145">
        <v>1853.3239999999998</v>
      </c>
      <c r="L22" s="145">
        <v>1766.6846161646986</v>
      </c>
      <c r="M22" s="145">
        <v>1735.36</v>
      </c>
      <c r="N22" s="145">
        <v>1708.7839999999999</v>
      </c>
      <c r="O22" s="145">
        <v>1647.36</v>
      </c>
      <c r="P22" s="145">
        <v>1594.1200000000001</v>
      </c>
      <c r="Q22" s="145">
        <v>1552.75447840724</v>
      </c>
      <c r="R22" s="145">
        <v>1593.152</v>
      </c>
      <c r="S22" s="145">
        <v>1734.4799999999998</v>
      </c>
      <c r="T22" s="145">
        <v>1946.3183203126687</v>
      </c>
      <c r="U22" s="145">
        <v>2010.4392</v>
      </c>
      <c r="V22" s="145">
        <v>1658.712</v>
      </c>
      <c r="W22" s="145">
        <v>1907.9280000000003</v>
      </c>
      <c r="X22" s="145">
        <v>1991.44</v>
      </c>
      <c r="Y22" s="145">
        <v>1722.2402865372021</v>
      </c>
      <c r="Z22" s="145">
        <v>1448.3332613031371</v>
      </c>
    </row>
    <row r="23" spans="1:26">
      <c r="A23" s="144" t="s">
        <v>6</v>
      </c>
      <c r="B23" s="145">
        <v>24090.396120000005</v>
      </c>
      <c r="C23" s="145">
        <v>24840.303600000003</v>
      </c>
      <c r="D23" s="145">
        <v>26060.0576</v>
      </c>
      <c r="E23" s="145">
        <v>25189.2464</v>
      </c>
      <c r="F23" s="145">
        <v>27031.780799999997</v>
      </c>
      <c r="G23" s="145">
        <v>26945.590514160969</v>
      </c>
      <c r="H23" s="145">
        <v>27424.385427898866</v>
      </c>
      <c r="I23" s="145">
        <v>28854.981944682218</v>
      </c>
      <c r="J23" s="145">
        <v>30314.336498326447</v>
      </c>
      <c r="K23" s="145">
        <v>29633.711899227397</v>
      </c>
      <c r="L23" s="145">
        <v>32443.845553401279</v>
      </c>
      <c r="M23" s="145">
        <v>34194.586148223716</v>
      </c>
      <c r="N23" s="145">
        <v>36171.473192721292</v>
      </c>
      <c r="O23" s="145">
        <v>38464.873035007033</v>
      </c>
      <c r="P23" s="145">
        <v>38734.509051377856</v>
      </c>
      <c r="Q23" s="145">
        <v>36673.236558046912</v>
      </c>
      <c r="R23" s="145">
        <v>35474.919178777018</v>
      </c>
      <c r="S23" s="145">
        <v>35299.950975522152</v>
      </c>
      <c r="T23" s="145">
        <v>34924.074199052629</v>
      </c>
      <c r="U23" s="145">
        <v>35632.174146788602</v>
      </c>
      <c r="V23" s="145">
        <v>35200.169343728347</v>
      </c>
      <c r="W23" s="145">
        <v>38429.514957646243</v>
      </c>
      <c r="X23" s="145">
        <v>39908.529521796816</v>
      </c>
      <c r="Y23" s="145">
        <v>40526.473441153925</v>
      </c>
      <c r="Z23" s="145">
        <v>40760.330813951085</v>
      </c>
    </row>
    <row r="24" spans="1:26">
      <c r="A24" s="144" t="s">
        <v>5</v>
      </c>
      <c r="B24" s="145">
        <v>0</v>
      </c>
      <c r="C24" s="145">
        <v>0</v>
      </c>
      <c r="D24" s="145">
        <v>0</v>
      </c>
      <c r="E24" s="145">
        <v>0</v>
      </c>
      <c r="F24" s="145">
        <v>0</v>
      </c>
      <c r="G24" s="145">
        <v>0.44531847149375553</v>
      </c>
      <c r="H24" s="145">
        <v>43.730156811437823</v>
      </c>
      <c r="I24" s="145">
        <v>256.17873000006847</v>
      </c>
      <c r="J24" s="145">
        <v>720.73670526145042</v>
      </c>
      <c r="K24" s="145">
        <v>1018.9045989270699</v>
      </c>
      <c r="L24" s="145">
        <v>1496.2386164587415</v>
      </c>
      <c r="M24" s="145">
        <v>1620.00859163429</v>
      </c>
      <c r="N24" s="145">
        <v>1743.7269674573533</v>
      </c>
      <c r="O24" s="145">
        <v>1842.3399690453548</v>
      </c>
      <c r="P24" s="145">
        <v>2133.7311846704724</v>
      </c>
      <c r="Q24" s="145">
        <v>2497.6973732234464</v>
      </c>
      <c r="R24" s="145">
        <v>2470.7967311439379</v>
      </c>
      <c r="S24" s="145">
        <v>2753.716070832681</v>
      </c>
      <c r="T24" s="145">
        <v>3473.7169290348916</v>
      </c>
      <c r="U24" s="145">
        <v>3798.5331472026755</v>
      </c>
      <c r="V24" s="145">
        <v>4118.1841689381172</v>
      </c>
      <c r="W24" s="145">
        <v>4390.5499786749888</v>
      </c>
      <c r="X24" s="145">
        <v>4104.2410403086924</v>
      </c>
      <c r="Y24" s="145">
        <v>4891.5465902836149</v>
      </c>
      <c r="Z24" s="145">
        <v>5834.8568696218044</v>
      </c>
    </row>
    <row r="25" spans="1:26">
      <c r="A25" s="144" t="s">
        <v>77</v>
      </c>
      <c r="B25" s="145">
        <v>648.28399999999999</v>
      </c>
      <c r="C25" s="145">
        <v>711.57799999999997</v>
      </c>
      <c r="D25" s="145">
        <v>742.26599999999996</v>
      </c>
      <c r="E25" s="145">
        <v>699.11099999999999</v>
      </c>
      <c r="F25" s="145">
        <v>781.58499999999992</v>
      </c>
      <c r="G25" s="145">
        <v>805.70886556999994</v>
      </c>
      <c r="H25" s="145">
        <v>732.67599999999993</v>
      </c>
      <c r="I25" s="145">
        <v>930.32589999999993</v>
      </c>
      <c r="J25" s="145">
        <v>1037.6379999999999</v>
      </c>
      <c r="K25" s="145">
        <v>985.75609999999983</v>
      </c>
      <c r="L25" s="145">
        <v>965.56632583826183</v>
      </c>
      <c r="M25" s="145">
        <v>983.45171542199989</v>
      </c>
      <c r="N25" s="145">
        <v>938.16181865999988</v>
      </c>
      <c r="O25" s="145">
        <v>957.02578540799993</v>
      </c>
      <c r="P25" s="145">
        <v>995.56137882536905</v>
      </c>
      <c r="Q25" s="145">
        <v>963.74353973699988</v>
      </c>
      <c r="R25" s="145">
        <v>866.76043057321885</v>
      </c>
      <c r="S25" s="145">
        <v>924.94600802539105</v>
      </c>
      <c r="T25" s="145">
        <v>975.83652875200653</v>
      </c>
      <c r="U25" s="145">
        <v>811.65724889050273</v>
      </c>
      <c r="V25" s="145">
        <v>826.58907998528889</v>
      </c>
      <c r="W25" s="145">
        <v>794.70991513536842</v>
      </c>
      <c r="X25" s="145">
        <v>742.92127165640136</v>
      </c>
      <c r="Y25" s="145">
        <v>701.04405441686458</v>
      </c>
      <c r="Z25" s="145">
        <v>735.58071202203621</v>
      </c>
    </row>
    <row r="26" spans="1:26">
      <c r="A26" s="144" t="s">
        <v>78</v>
      </c>
      <c r="B26" s="145">
        <v>13261.3217</v>
      </c>
      <c r="C26" s="145">
        <v>12994.696</v>
      </c>
      <c r="D26" s="145">
        <v>12432.42</v>
      </c>
      <c r="E26" s="145">
        <v>13114.64</v>
      </c>
      <c r="F26" s="145">
        <v>13560.470000000001</v>
      </c>
      <c r="G26" s="145">
        <v>13595.387938439997</v>
      </c>
      <c r="H26" s="145">
        <v>14439.81</v>
      </c>
      <c r="I26" s="145">
        <v>14286.58</v>
      </c>
      <c r="J26" s="145">
        <v>14538.447</v>
      </c>
      <c r="K26" s="145">
        <v>14673.890000000001</v>
      </c>
      <c r="L26" s="145">
        <v>17524.884947742634</v>
      </c>
      <c r="M26" s="145">
        <v>20837.803499926875</v>
      </c>
      <c r="N26" s="145">
        <v>24453.792270600003</v>
      </c>
      <c r="O26" s="145">
        <v>24393.003135423995</v>
      </c>
      <c r="P26" s="145">
        <v>25681.841377695891</v>
      </c>
      <c r="Q26" s="145">
        <v>23256.876616766105</v>
      </c>
      <c r="R26" s="145">
        <v>24181.025923623798</v>
      </c>
      <c r="S26" s="145">
        <v>24816.451944507298</v>
      </c>
      <c r="T26" s="145">
        <v>21557.535123170201</v>
      </c>
      <c r="U26" s="145">
        <v>21452.567168416997</v>
      </c>
      <c r="V26" s="145">
        <v>20136.453522708602</v>
      </c>
      <c r="W26" s="145">
        <v>22100.280826269798</v>
      </c>
      <c r="X26" s="145">
        <v>24192.3748440374</v>
      </c>
      <c r="Y26" s="145">
        <v>25873.302398474298</v>
      </c>
      <c r="Z26" s="145">
        <v>24845.567388957701</v>
      </c>
    </row>
    <row r="27" spans="1:26">
      <c r="A27" s="144" t="s">
        <v>79</v>
      </c>
      <c r="B27" s="145">
        <v>58.0032</v>
      </c>
      <c r="C27" s="145">
        <v>56.476799999999997</v>
      </c>
      <c r="D27" s="145">
        <v>41.965000000000003</v>
      </c>
      <c r="E27" s="145">
        <v>47.305999999999997</v>
      </c>
      <c r="F27" s="145">
        <v>46.542999999999999</v>
      </c>
      <c r="G27" s="145">
        <v>42.367202479000007</v>
      </c>
      <c r="H27" s="145">
        <v>53.944100000000006</v>
      </c>
      <c r="I27" s="145">
        <v>55.503483539000001</v>
      </c>
      <c r="J27" s="145">
        <v>46.550729953000001</v>
      </c>
      <c r="K27" s="145">
        <v>46.542999999999999</v>
      </c>
      <c r="L27" s="145">
        <v>53.070091129999994</v>
      </c>
      <c r="M27" s="145">
        <v>53.699289923999999</v>
      </c>
      <c r="N27" s="145">
        <v>58.187142999999999</v>
      </c>
      <c r="O27" s="145">
        <v>58.187142999999999</v>
      </c>
      <c r="P27" s="145">
        <v>58.174171999999999</v>
      </c>
      <c r="Q27" s="145">
        <v>48.624464000000003</v>
      </c>
      <c r="R27" s="145">
        <v>43.668779000000001</v>
      </c>
      <c r="S27" s="145">
        <v>39.196073000000005</v>
      </c>
      <c r="T27" s="145">
        <v>36.978795000000005</v>
      </c>
      <c r="U27" s="145">
        <v>32.920397999999999</v>
      </c>
      <c r="V27" s="145">
        <v>29.755474</v>
      </c>
      <c r="W27" s="145">
        <v>36.463007000000005</v>
      </c>
      <c r="X27" s="145">
        <v>34.627991999999999</v>
      </c>
      <c r="Y27" s="145">
        <v>32.441234000000001</v>
      </c>
      <c r="Z27" s="145">
        <v>32.017006000000002</v>
      </c>
    </row>
    <row r="28" spans="1:26">
      <c r="A28" s="144" t="s">
        <v>80</v>
      </c>
      <c r="B28" s="145">
        <v>3123.7231999999999</v>
      </c>
      <c r="C28" s="145">
        <v>3214.9207999999999</v>
      </c>
      <c r="D28" s="145">
        <v>3093.1859999999997</v>
      </c>
      <c r="E28" s="145">
        <v>2193.9179999999997</v>
      </c>
      <c r="F28" s="145">
        <v>2345.1659999999997</v>
      </c>
      <c r="G28" s="145">
        <v>2553.4733839980004</v>
      </c>
      <c r="H28" s="145">
        <v>2381.3339999999998</v>
      </c>
      <c r="I28" s="145">
        <v>2618.3152853242755</v>
      </c>
      <c r="J28" s="145">
        <v>2810.9334186599995</v>
      </c>
      <c r="K28" s="145">
        <v>2827.68</v>
      </c>
      <c r="L28" s="145">
        <v>3187.9288182659998</v>
      </c>
      <c r="M28" s="145">
        <v>3568.843791708</v>
      </c>
      <c r="N28" s="145">
        <v>3761.6618819999994</v>
      </c>
      <c r="O28" s="145">
        <v>3608.4049140000002</v>
      </c>
      <c r="P28" s="145">
        <v>3650.6006399999997</v>
      </c>
      <c r="Q28" s="145">
        <v>3609.3041819999999</v>
      </c>
      <c r="R28" s="145">
        <v>3303.4322279999997</v>
      </c>
      <c r="S28" s="145">
        <v>3295.6577519999996</v>
      </c>
      <c r="T28" s="145">
        <v>3387.4398059999999</v>
      </c>
      <c r="U28" s="145">
        <v>3314.9418719999999</v>
      </c>
      <c r="V28" s="145">
        <v>1894.672188</v>
      </c>
      <c r="W28" s="145">
        <v>2515.7811419999998</v>
      </c>
      <c r="X28" s="145">
        <v>3126.509619426</v>
      </c>
      <c r="Y28" s="145">
        <v>3290.8005539999999</v>
      </c>
      <c r="Z28" s="145">
        <v>3366.880764</v>
      </c>
    </row>
    <row r="29" spans="1:26">
      <c r="A29" s="144" t="s">
        <v>41</v>
      </c>
      <c r="B29" s="145">
        <v>107.49999999999999</v>
      </c>
      <c r="C29" s="145">
        <v>103.19999999999999</v>
      </c>
      <c r="D29" s="145">
        <v>80.839999999999989</v>
      </c>
      <c r="E29" s="145">
        <v>84.279999999999987</v>
      </c>
      <c r="F29" s="145">
        <v>89.353999999999999</v>
      </c>
      <c r="G29" s="145">
        <v>102.16799999999999</v>
      </c>
      <c r="H29" s="145">
        <v>125.74059999999999</v>
      </c>
      <c r="I29" s="145">
        <v>135.42935999999997</v>
      </c>
      <c r="J29" s="145">
        <v>138.17439400000001</v>
      </c>
      <c r="K29" s="145">
        <v>136.81997999999999</v>
      </c>
      <c r="L29" s="145">
        <v>142.93199999999999</v>
      </c>
      <c r="M29" s="145">
        <v>146.19999999999999</v>
      </c>
      <c r="N29" s="145">
        <v>162.12513599999997</v>
      </c>
      <c r="O29" s="145">
        <v>162.01170199999999</v>
      </c>
      <c r="P29" s="145">
        <v>170.19236599999999</v>
      </c>
      <c r="Q29" s="145">
        <v>176.74659800000001</v>
      </c>
      <c r="R29" s="145">
        <v>172.623414</v>
      </c>
      <c r="S29" s="145">
        <v>176.74659800000001</v>
      </c>
      <c r="T29" s="145">
        <v>169.26863999999998</v>
      </c>
      <c r="U29" s="145">
        <v>140.06484859882784</v>
      </c>
      <c r="V29" s="145">
        <v>174.3714306040593</v>
      </c>
      <c r="W29" s="145">
        <v>174.21371725113517</v>
      </c>
      <c r="X29" s="145">
        <v>175.24924670291978</v>
      </c>
      <c r="Y29" s="145">
        <v>172.68832120563954</v>
      </c>
      <c r="Z29" s="145">
        <v>185.76530212320807</v>
      </c>
    </row>
    <row r="30" spans="1:26">
      <c r="A30" s="144" t="s">
        <v>25</v>
      </c>
      <c r="B30" s="145">
        <v>3046.0421249999999</v>
      </c>
      <c r="C30" s="145">
        <v>3207.8213999999998</v>
      </c>
      <c r="D30" s="145">
        <v>3871.7136</v>
      </c>
      <c r="E30" s="145">
        <v>3875.2380000000003</v>
      </c>
      <c r="F30" s="145">
        <v>3978.8340000000003</v>
      </c>
      <c r="G30" s="145">
        <v>4078.5205860000001</v>
      </c>
      <c r="H30" s="145">
        <v>2776.8437880000001</v>
      </c>
      <c r="I30" s="145">
        <v>3325.2286800000006</v>
      </c>
      <c r="J30" s="145">
        <v>3532.8906000000002</v>
      </c>
      <c r="K30" s="145">
        <v>3392.1134812245004</v>
      </c>
      <c r="L30" s="145">
        <v>3789.7787760000001</v>
      </c>
      <c r="M30" s="145">
        <v>4504.4886479999996</v>
      </c>
      <c r="N30" s="145">
        <v>4143.5436300000001</v>
      </c>
      <c r="O30" s="145">
        <v>5172.3432084072019</v>
      </c>
      <c r="P30" s="145">
        <v>5882.396616</v>
      </c>
      <c r="Q30" s="145">
        <v>5841.9899040000009</v>
      </c>
      <c r="R30" s="145">
        <v>5927.5441800000008</v>
      </c>
      <c r="S30" s="145">
        <v>6446.2161865149001</v>
      </c>
      <c r="T30" s="145">
        <v>5454.4273868907012</v>
      </c>
      <c r="U30" s="145">
        <v>5635.6336140000003</v>
      </c>
      <c r="V30" s="145">
        <v>5221.6816200000003</v>
      </c>
      <c r="W30" s="145">
        <v>5902.0670399999999</v>
      </c>
      <c r="X30" s="145">
        <v>6513.6102480000009</v>
      </c>
      <c r="Y30" s="145">
        <v>6864.7382099999995</v>
      </c>
      <c r="Z30" s="145">
        <v>6598.8724260000008</v>
      </c>
    </row>
    <row r="31" spans="1:26">
      <c r="A31" s="144" t="s">
        <v>26</v>
      </c>
      <c r="B31" s="145">
        <v>2774.1338099999998</v>
      </c>
      <c r="C31" s="145">
        <v>2169.6651899999997</v>
      </c>
      <c r="D31" s="145">
        <v>2215.134</v>
      </c>
      <c r="E31" s="145">
        <v>1918.671</v>
      </c>
      <c r="F31" s="145">
        <v>2465.85</v>
      </c>
      <c r="G31" s="145">
        <v>2884.71351</v>
      </c>
      <c r="H31" s="145">
        <v>3618.26946</v>
      </c>
      <c r="I31" s="145">
        <v>5286.65949</v>
      </c>
      <c r="J31" s="145">
        <v>7480.0170000000007</v>
      </c>
      <c r="K31" s="145">
        <v>8400.1835677200033</v>
      </c>
      <c r="L31" s="145">
        <v>8243.130000000001</v>
      </c>
      <c r="M31" s="145">
        <v>6230.3084099999996</v>
      </c>
      <c r="N31" s="145">
        <v>5762.63382</v>
      </c>
      <c r="O31" s="145">
        <v>6716.7</v>
      </c>
      <c r="P31" s="145">
        <v>7125.9076800000003</v>
      </c>
      <c r="Q31" s="145">
        <v>9582.2502599999989</v>
      </c>
      <c r="R31" s="145">
        <v>7952.93235</v>
      </c>
      <c r="S31" s="145">
        <v>7402.2752184011988</v>
      </c>
      <c r="T31" s="145">
        <v>10263.115841060999</v>
      </c>
      <c r="U31" s="145">
        <v>11855.905229999997</v>
      </c>
      <c r="V31" s="145">
        <v>10115.527115093166</v>
      </c>
      <c r="W31" s="145">
        <v>8962.6027601614915</v>
      </c>
      <c r="X31" s="145">
        <v>8641.8005700000012</v>
      </c>
      <c r="Y31" s="145">
        <v>9240.7022400000005</v>
      </c>
      <c r="Z31" s="145">
        <v>12023.343330000002</v>
      </c>
    </row>
  </sheetData>
  <conditionalFormatting sqref="A22:A31">
    <cfRule type="expression" dxfId="0" priority="2" stopIfTrue="1">
      <formula>"*br01*"</formula>
    </cfRule>
  </conditionalFormatting>
  <hyperlinks>
    <hyperlink ref="M1" location="Índice!A1" display="&gt; Summary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46"/>
  <dimension ref="A1:M47"/>
  <sheetViews>
    <sheetView showGridLines="0" workbookViewId="0"/>
  </sheetViews>
  <sheetFormatPr defaultColWidth="9.1796875" defaultRowHeight="13"/>
  <cols>
    <col min="1" max="1" width="16.7265625" style="29" customWidth="1"/>
    <col min="2" max="3" width="14.1796875" style="29" customWidth="1"/>
    <col min="4" max="8" width="9.1796875" style="29"/>
    <col min="9" max="9" width="18.7265625" style="29" bestFit="1" customWidth="1"/>
    <col min="10" max="16384" width="9.1796875" style="29"/>
  </cols>
  <sheetData>
    <row r="1" spans="1:13">
      <c r="A1" s="20" t="s">
        <v>339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10">
      <c r="A20" s="137" t="s">
        <v>87</v>
      </c>
      <c r="I20" s="137" t="s">
        <v>87</v>
      </c>
    </row>
    <row r="21" spans="1:10" ht="14.5">
      <c r="A21" s="146" t="s">
        <v>106</v>
      </c>
      <c r="B21" s="37" t="s">
        <v>15</v>
      </c>
      <c r="C21" s="37" t="s">
        <v>16</v>
      </c>
      <c r="D21" s="37" t="s">
        <v>17</v>
      </c>
      <c r="E21" s="37" t="s">
        <v>18</v>
      </c>
      <c r="F21" s="37" t="s">
        <v>19</v>
      </c>
      <c r="G21" s="37" t="s">
        <v>3</v>
      </c>
      <c r="I21" s="73" t="s">
        <v>91</v>
      </c>
      <c r="J21" s="33">
        <v>2015</v>
      </c>
    </row>
    <row r="22" spans="1:10">
      <c r="A22" s="147">
        <v>2000</v>
      </c>
      <c r="B22" s="148">
        <v>41.696925864012414</v>
      </c>
      <c r="C22" s="148">
        <v>11.551971998926964</v>
      </c>
      <c r="D22" s="148">
        <v>7.5775057716647414</v>
      </c>
      <c r="E22" s="148">
        <v>56.442179648298215</v>
      </c>
      <c r="F22" s="148">
        <v>55.814269029544676</v>
      </c>
      <c r="G22" s="148">
        <v>27.638449181456505</v>
      </c>
      <c r="I22" s="73" t="s">
        <v>92</v>
      </c>
      <c r="J22" s="33">
        <v>2024</v>
      </c>
    </row>
    <row r="23" spans="1:10">
      <c r="A23" s="147">
        <v>2001</v>
      </c>
      <c r="B23" s="148">
        <v>41.618037747270677</v>
      </c>
      <c r="C23" s="148">
        <v>11.528177770093011</v>
      </c>
      <c r="D23" s="148">
        <v>6.8492722293212953</v>
      </c>
      <c r="E23" s="148">
        <v>57.146292869594795</v>
      </c>
      <c r="F23" s="148">
        <v>57.070395515826476</v>
      </c>
      <c r="G23" s="148">
        <v>27.313871241383492</v>
      </c>
      <c r="I23" s="32" t="s">
        <v>93</v>
      </c>
      <c r="J23" s="36">
        <f>((VLOOKUP($J$22,$A$22:$G$64,5,0)/VLOOKUP($J$21,$A$22:$G$64,5,0))^(1/($J$22-$J$21)))-1</f>
        <v>-9.6359923811536463E-3</v>
      </c>
    </row>
    <row r="24" spans="1:10">
      <c r="A24" s="147">
        <v>2002</v>
      </c>
      <c r="B24" s="148">
        <v>41.287161480733687</v>
      </c>
      <c r="C24" s="148">
        <v>11.513953790670621</v>
      </c>
      <c r="D24" s="148">
        <v>5.2939278821727047</v>
      </c>
      <c r="E24" s="148">
        <v>56.419224113222953</v>
      </c>
      <c r="F24" s="148">
        <v>57.859312726840912</v>
      </c>
      <c r="G24" s="148">
        <v>27.222649784618799</v>
      </c>
      <c r="I24" s="32" t="s">
        <v>20</v>
      </c>
      <c r="J24" s="36">
        <f>((VLOOKUP($J$22,$A$22:$G$64,2,0)/VLOOKUP($J$21,$A$22:$G$64,2,0))^(1/($J$22-$J$21)))-1</f>
        <v>-7.9876571476957814E-3</v>
      </c>
    </row>
    <row r="25" spans="1:10">
      <c r="A25" s="147">
        <v>2003</v>
      </c>
      <c r="B25" s="148">
        <v>41.642119154885229</v>
      </c>
      <c r="C25" s="148">
        <v>11.541760681980454</v>
      </c>
      <c r="D25" s="148">
        <v>5.4310263840527497</v>
      </c>
      <c r="E25" s="148">
        <v>55.935958304227832</v>
      </c>
      <c r="F25" s="148">
        <v>51.264532449237848</v>
      </c>
      <c r="G25" s="148">
        <v>27.236927907745851</v>
      </c>
      <c r="I25" s="32" t="s">
        <v>3</v>
      </c>
      <c r="J25" s="36">
        <f>((VLOOKUP($J$22,$A$22:$G$64,7,0)/VLOOKUP($J$21,$A$22:$G$64,7,0))^(1/($J$22-$J$21)))-1</f>
        <v>1.464577601691941E-3</v>
      </c>
    </row>
    <row r="26" spans="1:10">
      <c r="A26" s="147">
        <v>2004</v>
      </c>
      <c r="B26" s="148">
        <v>41.654632185758828</v>
      </c>
      <c r="C26" s="148">
        <v>11.563120660673555</v>
      </c>
      <c r="D26" s="148">
        <v>5.5052549756519262</v>
      </c>
      <c r="E26" s="148">
        <v>55.241008069321104</v>
      </c>
      <c r="F26" s="148">
        <v>47.50350202953193</v>
      </c>
      <c r="G26" s="148">
        <v>27.526165440649311</v>
      </c>
      <c r="I26" s="32" t="s">
        <v>19</v>
      </c>
      <c r="J26" s="36">
        <f>((VLOOKUP($J$22,$A$22:$G$64,6,0)/VLOOKUP($J$21,$A$22:$G$64,6,0))^(1/($J$22-$J$21)))-1</f>
        <v>-1.9599900172269424E-2</v>
      </c>
    </row>
    <row r="27" spans="1:10">
      <c r="A27" s="147">
        <v>2005</v>
      </c>
      <c r="B27" s="148">
        <v>41.684346465584852</v>
      </c>
      <c r="C27" s="148">
        <v>11.51506570767449</v>
      </c>
      <c r="D27" s="148">
        <v>6.1861013455804761</v>
      </c>
      <c r="E27" s="148">
        <v>54.715395350890937</v>
      </c>
      <c r="F27" s="148">
        <v>43.415624038548529</v>
      </c>
      <c r="G27" s="148">
        <v>27.703120073208638</v>
      </c>
      <c r="I27" s="32" t="s">
        <v>21</v>
      </c>
      <c r="J27" s="36">
        <f>((VLOOKUP($J$22,$A$22:$G$64,3,0)/VLOOKUP($J$21,$A$22:$G$64,3,0))^(1/($J$22-$J$21)))-1</f>
        <v>1.8743416160797999E-3</v>
      </c>
    </row>
    <row r="28" spans="1:10">
      <c r="A28" s="147">
        <v>2006</v>
      </c>
      <c r="B28" s="148">
        <v>42.645722450241585</v>
      </c>
      <c r="C28" s="148">
        <v>11.43836289319513</v>
      </c>
      <c r="D28" s="148">
        <v>7.0846738447253372</v>
      </c>
      <c r="E28" s="148">
        <v>53.97895066345037</v>
      </c>
      <c r="F28" s="148">
        <v>40.231182802464851</v>
      </c>
      <c r="G28" s="148">
        <v>27.994225752436684</v>
      </c>
      <c r="I28" s="32" t="s">
        <v>22</v>
      </c>
      <c r="J28" s="36">
        <f>((VLOOKUP($J$22,$A$22:$G$64,4,0)/VLOOKUP($J$21,$A$22:$G$64,4,0))^(1/($J$22-$J$21)))-1</f>
        <v>1.7662505923935701E-2</v>
      </c>
    </row>
    <row r="29" spans="1:10">
      <c r="A29" s="147">
        <v>2007</v>
      </c>
      <c r="B29" s="148">
        <v>41.969452558385335</v>
      </c>
      <c r="C29" s="148">
        <v>11.365553276922794</v>
      </c>
      <c r="D29" s="148">
        <v>6.761412368251948</v>
      </c>
      <c r="E29" s="148">
        <v>53.514992167961545</v>
      </c>
      <c r="F29" s="148">
        <v>38.817717355069661</v>
      </c>
      <c r="G29" s="148">
        <v>28.116043317046717</v>
      </c>
    </row>
    <row r="30" spans="1:10">
      <c r="A30" s="147">
        <v>2008</v>
      </c>
      <c r="B30" s="148">
        <v>41.40035673684455</v>
      </c>
      <c r="C30" s="148">
        <v>11.258192572445385</v>
      </c>
      <c r="D30" s="148">
        <v>6.2253923808316634</v>
      </c>
      <c r="E30" s="148">
        <v>53.202142568480667</v>
      </c>
      <c r="F30" s="148">
        <v>38.76513920025554</v>
      </c>
      <c r="G30" s="148">
        <v>28.168894577598348</v>
      </c>
    </row>
    <row r="31" spans="1:10">
      <c r="A31" s="147">
        <v>2009</v>
      </c>
      <c r="B31" s="148">
        <v>41.275839546051216</v>
      </c>
      <c r="C31" s="148">
        <v>11.198612413329066</v>
      </c>
      <c r="D31" s="148">
        <v>5.7505784754259617</v>
      </c>
      <c r="E31" s="148">
        <v>52.971952874486547</v>
      </c>
      <c r="F31" s="148">
        <v>37.005989487418368</v>
      </c>
      <c r="G31" s="148">
        <v>27.906665267524815</v>
      </c>
    </row>
    <row r="32" spans="1:10">
      <c r="A32" s="147">
        <v>2010</v>
      </c>
      <c r="B32" s="148">
        <v>41.168817892999002</v>
      </c>
      <c r="C32" s="148">
        <v>11.162606349968211</v>
      </c>
      <c r="D32" s="148">
        <v>6.1500741657911648</v>
      </c>
      <c r="E32" s="148">
        <v>52.739032132057815</v>
      </c>
      <c r="F32" s="148">
        <v>35.026484896416186</v>
      </c>
      <c r="G32" s="148">
        <v>28.251304503528864</v>
      </c>
    </row>
    <row r="33" spans="1:7">
      <c r="A33" s="147">
        <v>2011</v>
      </c>
      <c r="B33" s="148">
        <v>41.202590608377257</v>
      </c>
      <c r="C33" s="148">
        <v>11.085610122831108</v>
      </c>
      <c r="D33" s="148">
        <v>6.0452851679690287</v>
      </c>
      <c r="E33" s="148">
        <v>49.940139180784762</v>
      </c>
      <c r="F33" s="148">
        <v>34.521942956610872</v>
      </c>
      <c r="G33" s="148">
        <v>28.219182092059572</v>
      </c>
    </row>
    <row r="34" spans="1:7">
      <c r="A34" s="147">
        <v>2012</v>
      </c>
      <c r="B34" s="148">
        <v>41.504807614122285</v>
      </c>
      <c r="C34" s="148">
        <v>10.992793675721924</v>
      </c>
      <c r="D34" s="148">
        <v>5.6730571411329977</v>
      </c>
      <c r="E34" s="148">
        <v>50.058540188519956</v>
      </c>
      <c r="F34" s="148">
        <v>34.241320259164041</v>
      </c>
      <c r="G34" s="148">
        <v>28.42823422061468</v>
      </c>
    </row>
    <row r="35" spans="1:7">
      <c r="A35" s="147">
        <v>2013</v>
      </c>
      <c r="B35" s="148">
        <v>40.96743336901897</v>
      </c>
      <c r="C35" s="148">
        <v>10.901647550042329</v>
      </c>
      <c r="D35" s="148">
        <v>5.4750341612323083</v>
      </c>
      <c r="E35" s="148">
        <v>51.430897160780404</v>
      </c>
      <c r="F35" s="148">
        <v>33.30043399668596</v>
      </c>
      <c r="G35" s="148">
        <v>28.214624309027791</v>
      </c>
    </row>
    <row r="36" spans="1:7">
      <c r="A36" s="147">
        <v>2014</v>
      </c>
      <c r="B36" s="148">
        <v>40.720622668215256</v>
      </c>
      <c r="C36" s="148">
        <v>10.839766293468776</v>
      </c>
      <c r="D36" s="148">
        <v>5.4264771268486491</v>
      </c>
      <c r="E36" s="148">
        <v>51.697124323122146</v>
      </c>
      <c r="F36" s="148">
        <v>31.38542695688756</v>
      </c>
      <c r="G36" s="148">
        <v>28.211430723461628</v>
      </c>
    </row>
    <row r="37" spans="1:7">
      <c r="A37" s="147">
        <v>2015</v>
      </c>
      <c r="B37" s="148">
        <v>40.559287612090166</v>
      </c>
      <c r="C37" s="148">
        <v>11.938193595835296</v>
      </c>
      <c r="D37" s="148">
        <v>5.499685616927982</v>
      </c>
      <c r="E37" s="148">
        <v>50.955225173653666</v>
      </c>
      <c r="F37" s="148">
        <v>31.412724567506562</v>
      </c>
      <c r="G37" s="148">
        <v>29.174158333047004</v>
      </c>
    </row>
    <row r="38" spans="1:7">
      <c r="A38" s="147">
        <v>2016</v>
      </c>
      <c r="B38" s="148">
        <v>40.345924970081875</v>
      </c>
      <c r="C38" s="148">
        <v>12.413490290447305</v>
      </c>
      <c r="D38" s="148">
        <v>5.4483217180898738</v>
      </c>
      <c r="E38" s="148">
        <v>50.69784625750502</v>
      </c>
      <c r="F38" s="148">
        <v>30.192044720992616</v>
      </c>
      <c r="G38" s="148">
        <v>29.512783487567102</v>
      </c>
    </row>
    <row r="39" spans="1:7">
      <c r="A39" s="147">
        <v>2017</v>
      </c>
      <c r="B39" s="148">
        <v>40.036380064563971</v>
      </c>
      <c r="C39" s="148">
        <v>12.33648367519756</v>
      </c>
      <c r="D39" s="148">
        <v>5.3518844918886739</v>
      </c>
      <c r="E39" s="148">
        <v>50.305657703328507</v>
      </c>
      <c r="F39" s="148">
        <v>29.008778312803251</v>
      </c>
      <c r="G39" s="148">
        <v>29.614793788292435</v>
      </c>
    </row>
    <row r="40" spans="1:7">
      <c r="A40" s="147">
        <v>2018</v>
      </c>
      <c r="B40" s="148">
        <v>39.92156212409126</v>
      </c>
      <c r="C40" s="148">
        <v>12.19675057294638</v>
      </c>
      <c r="D40" s="148">
        <v>5.1857154696072607</v>
      </c>
      <c r="E40" s="148">
        <v>49.882056057900726</v>
      </c>
      <c r="F40" s="148">
        <v>28.577480233851738</v>
      </c>
      <c r="G40" s="148">
        <v>29.437092588400052</v>
      </c>
    </row>
    <row r="41" spans="1:7">
      <c r="A41" s="147">
        <v>2019</v>
      </c>
      <c r="B41" s="148">
        <v>39.667983274773235</v>
      </c>
      <c r="C41" s="148">
        <v>11.974503820759692</v>
      </c>
      <c r="D41" s="148">
        <v>5.1764675284906607</v>
      </c>
      <c r="E41" s="148">
        <v>49.703318391350862</v>
      </c>
      <c r="F41" s="148">
        <v>27.845214386007019</v>
      </c>
      <c r="G41" s="148">
        <v>29.482006840877169</v>
      </c>
    </row>
    <row r="42" spans="1:7">
      <c r="A42" s="147">
        <v>2020</v>
      </c>
      <c r="B42" s="148">
        <v>42.782893838183682</v>
      </c>
      <c r="C42" s="148">
        <v>26.814630356805047</v>
      </c>
      <c r="D42" s="148">
        <v>7.8868850921016049</v>
      </c>
      <c r="E42" s="148">
        <v>48.705369404781621</v>
      </c>
      <c r="F42" s="148">
        <v>27.573994828066692</v>
      </c>
      <c r="G42" s="148">
        <v>39.195840492151973</v>
      </c>
    </row>
    <row r="43" spans="1:7">
      <c r="A43" s="147">
        <v>2021</v>
      </c>
      <c r="B43" s="148">
        <v>41.475045717549499</v>
      </c>
      <c r="C43" s="148">
        <v>23.389176912851884</v>
      </c>
      <c r="D43" s="148">
        <v>7.6804347046523311</v>
      </c>
      <c r="E43" s="148">
        <v>46.367947740730223</v>
      </c>
      <c r="F43" s="148">
        <v>26.302344763294649</v>
      </c>
      <c r="G43" s="148">
        <v>36.996493408788275</v>
      </c>
    </row>
    <row r="44" spans="1:7">
      <c r="A44" s="147">
        <v>2022</v>
      </c>
      <c r="B44" s="148">
        <v>39.877316583382687</v>
      </c>
      <c r="C44" s="148">
        <v>15.710207521144401</v>
      </c>
      <c r="D44" s="148">
        <v>6.8600259509708295</v>
      </c>
      <c r="E44" s="148">
        <v>46.99286393931154</v>
      </c>
      <c r="F44" s="148">
        <v>27.466665552649875</v>
      </c>
      <c r="G44" s="148">
        <v>32.884211866249288</v>
      </c>
    </row>
    <row r="45" spans="1:7">
      <c r="A45" s="147">
        <v>2023</v>
      </c>
      <c r="B45" s="148">
        <v>38.426988021107114</v>
      </c>
      <c r="C45" s="148">
        <v>12.449533687310076</v>
      </c>
      <c r="D45" s="148">
        <v>6.7088943830007173</v>
      </c>
      <c r="E45" s="148">
        <v>47.218211962198275</v>
      </c>
      <c r="F45" s="148">
        <v>26.992085155366112</v>
      </c>
      <c r="G45" s="148">
        <v>30.165978075832076</v>
      </c>
    </row>
    <row r="46" spans="1:7">
      <c r="A46" s="147">
        <v>2024</v>
      </c>
      <c r="B46" s="148">
        <v>37.73496925120466</v>
      </c>
      <c r="C46" s="148">
        <v>12.141096362205166</v>
      </c>
      <c r="D46" s="148">
        <v>6.4383092003893134</v>
      </c>
      <c r="E46" s="148">
        <v>46.702740153404086</v>
      </c>
      <c r="F46" s="148">
        <v>26.286679350140002</v>
      </c>
      <c r="G46" s="148">
        <v>29.560969233655637</v>
      </c>
    </row>
    <row r="47" spans="1:7">
      <c r="A47" s="147">
        <v>2025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</row>
  </sheetData>
  <hyperlinks>
    <hyperlink ref="M1" location="Índice!A1" display="&gt; Summary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47"/>
  <dimension ref="A1:M26"/>
  <sheetViews>
    <sheetView showGridLines="0" zoomScaleNormal="100" workbookViewId="0"/>
  </sheetViews>
  <sheetFormatPr defaultColWidth="9.1796875" defaultRowHeight="13"/>
  <cols>
    <col min="1" max="1" width="13.54296875" style="29" customWidth="1"/>
    <col min="2" max="2" width="19.54296875" style="29" customWidth="1"/>
    <col min="3" max="6" width="18.26953125" style="29" customWidth="1"/>
    <col min="7" max="16384" width="9.1796875" style="29"/>
  </cols>
  <sheetData>
    <row r="1" spans="1:13">
      <c r="A1" s="20" t="s">
        <v>340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6">
      <c r="A20" s="137" t="s">
        <v>87</v>
      </c>
    </row>
    <row r="21" spans="1:6">
      <c r="A21" s="37" t="s">
        <v>0</v>
      </c>
      <c r="B21" s="37" t="s">
        <v>20</v>
      </c>
      <c r="C21" s="37" t="s">
        <v>21</v>
      </c>
      <c r="D21" s="37" t="s">
        <v>22</v>
      </c>
      <c r="E21" s="37" t="s">
        <v>23</v>
      </c>
      <c r="F21" s="37" t="s">
        <v>19</v>
      </c>
    </row>
    <row r="22" spans="1:6">
      <c r="A22" s="50">
        <v>2000</v>
      </c>
      <c r="B22" s="102">
        <v>0.49416071372438519</v>
      </c>
      <c r="C22" s="102">
        <v>0.46112116578353712</v>
      </c>
      <c r="D22" s="102">
        <v>1.6382428496859277E-2</v>
      </c>
      <c r="E22" s="102">
        <v>1.4872474890568858E-3</v>
      </c>
      <c r="F22" s="102">
        <v>2.6848444506161726E-2</v>
      </c>
    </row>
    <row r="23" spans="1:6">
      <c r="A23" s="50">
        <v>2015</v>
      </c>
      <c r="B23" s="102">
        <v>0.56828538407596574</v>
      </c>
      <c r="C23" s="102">
        <v>0.35639700269084035</v>
      </c>
      <c r="D23" s="102">
        <v>2.0066889362386531E-2</v>
      </c>
      <c r="E23" s="102">
        <v>1.2400780248485687E-3</v>
      </c>
      <c r="F23" s="102">
        <v>5.401064584595873E-2</v>
      </c>
    </row>
    <row r="24" spans="1:6">
      <c r="A24" s="50">
        <v>2019</v>
      </c>
      <c r="B24" s="102">
        <v>0.60319469573119833</v>
      </c>
      <c r="C24" s="102">
        <v>0.31757645841916232</v>
      </c>
      <c r="D24" s="102">
        <v>2.1437860172626041E-2</v>
      </c>
      <c r="E24" s="102">
        <v>1.440859263445358E-3</v>
      </c>
      <c r="F24" s="102">
        <v>5.6350126413568069E-2</v>
      </c>
    </row>
    <row r="25" spans="1:6">
      <c r="A25" s="50">
        <v>2023</v>
      </c>
      <c r="B25" s="102">
        <v>0.65288109061237987</v>
      </c>
      <c r="C25" s="102">
        <v>0.27516079308168656</v>
      </c>
      <c r="D25" s="102">
        <v>1.564049923341139E-2</v>
      </c>
      <c r="E25" s="102">
        <v>1.3368991404267079E-3</v>
      </c>
      <c r="F25" s="102">
        <v>5.4980717932095399E-2</v>
      </c>
    </row>
    <row r="26" spans="1:6">
      <c r="A26" s="50">
        <v>2024</v>
      </c>
      <c r="B26" s="102">
        <v>0.65176068509112595</v>
      </c>
      <c r="C26" s="102">
        <v>0.27660690812970978</v>
      </c>
      <c r="D26" s="102">
        <v>1.5218797830294829E-2</v>
      </c>
      <c r="E26" s="102">
        <v>1.350844381610275E-3</v>
      </c>
      <c r="F26" s="102">
        <v>5.5062764567259184E-2</v>
      </c>
    </row>
  </sheetData>
  <hyperlinks>
    <hyperlink ref="M1" location="Índice!A1" display="&gt; Summary" xr:uid="{00000000-0004-0000-3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45"/>
  <dimension ref="A1:O46"/>
  <sheetViews>
    <sheetView showGridLines="0" zoomScaleNormal="100" workbookViewId="0"/>
  </sheetViews>
  <sheetFormatPr defaultColWidth="9.1796875" defaultRowHeight="13"/>
  <cols>
    <col min="1" max="1" width="23.453125" style="42" customWidth="1"/>
    <col min="2" max="7" width="17.54296875" style="42" customWidth="1"/>
    <col min="8" max="8" width="9.1796875" style="29"/>
    <col min="9" max="9" width="19.81640625" style="29" customWidth="1"/>
    <col min="10" max="12" width="12.1796875" style="29" customWidth="1"/>
    <col min="13" max="16384" width="9.1796875" style="29"/>
  </cols>
  <sheetData>
    <row r="1" spans="1:13">
      <c r="A1" s="20" t="s">
        <v>341</v>
      </c>
      <c r="B1" s="149"/>
      <c r="C1" s="149"/>
      <c r="D1" s="149"/>
      <c r="E1" s="149"/>
      <c r="F1" s="149"/>
      <c r="G1" s="149"/>
      <c r="H1" s="149"/>
      <c r="I1" s="149"/>
      <c r="M1" s="136" t="s">
        <v>85</v>
      </c>
    </row>
    <row r="2" spans="1:13">
      <c r="A2" s="29" t="s">
        <v>103</v>
      </c>
    </row>
    <row r="20" spans="1:12">
      <c r="A20" s="137" t="s">
        <v>87</v>
      </c>
      <c r="I20" s="137" t="s">
        <v>87</v>
      </c>
    </row>
    <row r="21" spans="1:12" ht="15" customHeight="1">
      <c r="A21" s="50" t="s">
        <v>13</v>
      </c>
      <c r="B21" s="151" t="s">
        <v>7</v>
      </c>
      <c r="C21" s="151" t="s">
        <v>8</v>
      </c>
      <c r="D21" s="151" t="s">
        <v>9</v>
      </c>
      <c r="E21" s="151" t="s">
        <v>10</v>
      </c>
      <c r="F21" s="151" t="s">
        <v>11</v>
      </c>
      <c r="G21" s="151" t="s">
        <v>12</v>
      </c>
      <c r="I21" s="33" t="s">
        <v>14</v>
      </c>
      <c r="J21" s="139">
        <v>2000</v>
      </c>
      <c r="K21" s="139">
        <v>2015</v>
      </c>
      <c r="L21" s="139">
        <v>2024</v>
      </c>
    </row>
    <row r="22" spans="1:12" ht="15" customHeight="1">
      <c r="A22" s="50">
        <v>2000</v>
      </c>
      <c r="B22" s="152">
        <v>0.275329824</v>
      </c>
      <c r="C22" s="152">
        <v>16.307363824999999</v>
      </c>
      <c r="D22" s="152">
        <v>2.7741338099999999</v>
      </c>
      <c r="E22" s="152">
        <v>0.10572387381922978</v>
      </c>
      <c r="F22" s="152">
        <v>5.0041821618640947</v>
      </c>
      <c r="G22" s="152">
        <v>18.299754084316682</v>
      </c>
      <c r="I22" s="51" t="s">
        <v>96</v>
      </c>
      <c r="J22" s="36">
        <v>0.42789939319923409</v>
      </c>
      <c r="K22" s="36">
        <v>0.37589551537198235</v>
      </c>
      <c r="L22" s="36">
        <v>0.40390726917490333</v>
      </c>
    </row>
    <row r="23" spans="1:12" ht="15" customHeight="1">
      <c r="A23" s="50">
        <v>2001</v>
      </c>
      <c r="B23" s="152">
        <v>0.50315865599999998</v>
      </c>
      <c r="C23" s="152">
        <v>16.202517400000001</v>
      </c>
      <c r="D23" s="152">
        <v>2.1696651899999999</v>
      </c>
      <c r="E23" s="152">
        <v>0.11769382438247857</v>
      </c>
      <c r="F23" s="152">
        <v>5.117508846255423</v>
      </c>
      <c r="G23" s="152">
        <v>18.835602129362101</v>
      </c>
      <c r="I23" s="153" t="s">
        <v>95</v>
      </c>
      <c r="J23" s="36">
        <v>0.11701176423759761</v>
      </c>
      <c r="K23" s="36">
        <v>9.510115413432349E-2</v>
      </c>
      <c r="L23" s="36">
        <v>6.8163092128783284E-2</v>
      </c>
    </row>
    <row r="24" spans="1:12" ht="15" customHeight="1">
      <c r="A24" s="50">
        <v>2002</v>
      </c>
      <c r="B24" s="152">
        <v>0.86239999999999994</v>
      </c>
      <c r="C24" s="152">
        <v>16.3041336</v>
      </c>
      <c r="D24" s="152">
        <v>2.2151339999999999</v>
      </c>
      <c r="E24" s="152">
        <v>0.12768416941673016</v>
      </c>
      <c r="F24" s="152">
        <v>5.218152449820959</v>
      </c>
      <c r="G24" s="152">
        <v>19.728675380762308</v>
      </c>
      <c r="I24" s="51" t="s">
        <v>94</v>
      </c>
      <c r="J24" s="36">
        <v>2.472119638629016E-3</v>
      </c>
      <c r="K24" s="36">
        <v>1.3810356061233669E-2</v>
      </c>
      <c r="L24" s="36">
        <v>2.8745801204046358E-2</v>
      </c>
    </row>
    <row r="25" spans="1:12" ht="15" customHeight="1">
      <c r="A25" s="50">
        <v>2003</v>
      </c>
      <c r="B25" s="152">
        <v>1.1686400000000001</v>
      </c>
      <c r="C25" s="152">
        <v>16.989878000000001</v>
      </c>
      <c r="D25" s="152">
        <v>1.918671</v>
      </c>
      <c r="E25" s="152">
        <v>0.13178149992094323</v>
      </c>
      <c r="F25" s="152">
        <v>5.319640466132876</v>
      </c>
      <c r="G25" s="152">
        <v>18.800530033946178</v>
      </c>
      <c r="I25" s="51" t="s">
        <v>26</v>
      </c>
      <c r="J25" s="36">
        <v>6.4867001407948377E-2</v>
      </c>
      <c r="K25" s="36">
        <v>0.12270029849737726</v>
      </c>
      <c r="L25" s="36">
        <v>0.13362372224415769</v>
      </c>
    </row>
    <row r="26" spans="1:12" ht="15" customHeight="1">
      <c r="A26" s="50">
        <v>2004</v>
      </c>
      <c r="B26" s="152">
        <v>1.3904000000000001</v>
      </c>
      <c r="C26" s="152">
        <v>17.539304000000001</v>
      </c>
      <c r="D26" s="152">
        <v>2.4658500000000001</v>
      </c>
      <c r="E26" s="152">
        <v>0.13495341569287192</v>
      </c>
      <c r="F26" s="152">
        <v>5.4155874313578938</v>
      </c>
      <c r="G26" s="152">
        <v>20.388083152949232</v>
      </c>
      <c r="I26" s="153" t="s">
        <v>8</v>
      </c>
      <c r="J26" s="36">
        <v>0.38131174076141683</v>
      </c>
      <c r="K26" s="36">
        <v>0.37260972226301881</v>
      </c>
      <c r="L26" s="36">
        <v>0.34946378695459257</v>
      </c>
    </row>
    <row r="27" spans="1:12" ht="15" customHeight="1">
      <c r="A27" s="50">
        <v>2005</v>
      </c>
      <c r="B27" s="152">
        <v>1.7112817817940233</v>
      </c>
      <c r="C27" s="152">
        <v>17.673908524439998</v>
      </c>
      <c r="D27" s="152">
        <v>2.8847135100000001</v>
      </c>
      <c r="E27" s="152">
        <v>0.14336478511440606</v>
      </c>
      <c r="F27" s="152">
        <v>5.459228253996236</v>
      </c>
      <c r="G27" s="152">
        <v>20.200961399769032</v>
      </c>
      <c r="I27" s="153" t="s">
        <v>7</v>
      </c>
      <c r="J27" s="36">
        <v>6.4379807551742359E-3</v>
      </c>
      <c r="K27" s="36">
        <v>1.9882953672064468E-2</v>
      </c>
      <c r="L27" s="36">
        <v>1.6096328293516794E-2</v>
      </c>
    </row>
    <row r="28" spans="1:12" ht="15" customHeight="1">
      <c r="A28" s="50">
        <v>2006</v>
      </c>
      <c r="B28" s="152">
        <v>2.0298080000000001</v>
      </c>
      <c r="C28" s="152">
        <v>17.216653787999999</v>
      </c>
      <c r="D28" s="152">
        <v>3.61826946</v>
      </c>
      <c r="E28" s="152">
        <v>0.16508454580084717</v>
      </c>
      <c r="F28" s="152">
        <v>5.5206910907431874</v>
      </c>
      <c r="G28" s="152">
        <v>20.513211667184869</v>
      </c>
    </row>
    <row r="29" spans="1:12" ht="15" customHeight="1">
      <c r="A29" s="50">
        <v>2007</v>
      </c>
      <c r="B29" s="152">
        <v>2.2519200000000001</v>
      </c>
      <c r="C29" s="152">
        <v>17.611808680000003</v>
      </c>
      <c r="D29" s="152">
        <v>5.2866594899999999</v>
      </c>
      <c r="E29" s="152">
        <v>0.19662845325050274</v>
      </c>
      <c r="F29" s="152">
        <v>5.6805858230840718</v>
      </c>
      <c r="G29" s="152">
        <v>21.846761928051812</v>
      </c>
      <c r="I29" s="137" t="s">
        <v>87</v>
      </c>
    </row>
    <row r="30" spans="1:12" ht="15" customHeight="1">
      <c r="A30" s="50">
        <v>2008</v>
      </c>
      <c r="B30" s="152">
        <v>2.1583261836692729</v>
      </c>
      <c r="C30" s="152">
        <v>18.0713376</v>
      </c>
      <c r="D30" s="152">
        <v>7.480017000000001</v>
      </c>
      <c r="E30" s="152">
        <v>0.24252610027446422</v>
      </c>
      <c r="F30" s="152">
        <v>5.9213608539936153</v>
      </c>
      <c r="G30" s="152">
        <v>23.447374088605237</v>
      </c>
      <c r="I30" s="33" t="str">
        <f>I21</f>
        <v>Fuel</v>
      </c>
      <c r="J30" s="190" t="str">
        <f>CONCATENATE("Taxa de crescimento"," ","(",A22,"-",LARGE(A22:A70,1),")"," % a.a.")</f>
        <v>Taxa de crescimento (2000-2024) % a.a.</v>
      </c>
      <c r="K30" s="191"/>
      <c r="L30" s="192"/>
    </row>
    <row r="31" spans="1:12" ht="15" customHeight="1">
      <c r="A31" s="50">
        <v>2009</v>
      </c>
      <c r="B31" s="152">
        <v>1.8533239999999997</v>
      </c>
      <c r="C31" s="152">
        <v>18.066003481224502</v>
      </c>
      <c r="D31" s="152">
        <v>8.4001835677200027</v>
      </c>
      <c r="E31" s="152">
        <v>0.31436319973003685</v>
      </c>
      <c r="F31" s="152">
        <v>6.1479061052171096</v>
      </c>
      <c r="G31" s="152">
        <v>22.831807917061862</v>
      </c>
      <c r="I31" s="33" t="s">
        <v>3</v>
      </c>
      <c r="J31" s="193">
        <f>((SUM(B45:G45)/SUM(B22:G22))^(1/(A$45-A$22)))-1</f>
        <v>3.1687442037779734E-2</v>
      </c>
      <c r="K31" s="194"/>
      <c r="L31" s="195"/>
    </row>
    <row r="32" spans="1:12" ht="15" customHeight="1">
      <c r="A32" s="50">
        <v>2010</v>
      </c>
      <c r="B32" s="152">
        <v>1.7666846161646985</v>
      </c>
      <c r="C32" s="152">
        <v>21.314663723742633</v>
      </c>
      <c r="D32" s="152">
        <v>8.2431300000000007</v>
      </c>
      <c r="E32" s="152">
        <v>0.41446859061988522</v>
      </c>
      <c r="F32" s="152">
        <v>6.3836226792030768</v>
      </c>
      <c r="G32" s="152">
        <v>25.738187097560623</v>
      </c>
      <c r="I32" s="153" t="str">
        <f t="shared" ref="I32:I37" si="0">I22</f>
        <v>Diesel B (cargas)</v>
      </c>
      <c r="J32" s="196">
        <f>(G$45/G$22)^(1/(A$45-A$22))-1</f>
        <v>2.9321559763690219E-2</v>
      </c>
      <c r="K32" s="197"/>
      <c r="L32" s="198"/>
    </row>
    <row r="33" spans="1:15" ht="15" customHeight="1">
      <c r="A33" s="50">
        <v>2011</v>
      </c>
      <c r="B33" s="152">
        <v>1.7353599999999998</v>
      </c>
      <c r="C33" s="152">
        <v>25.342292147926873</v>
      </c>
      <c r="D33" s="152">
        <v>6.2303084099999992</v>
      </c>
      <c r="E33" s="152">
        <v>0.55699591944531168</v>
      </c>
      <c r="F33" s="152">
        <v>6.7541002160179193</v>
      </c>
      <c r="G33" s="152">
        <v>27.165750497219975</v>
      </c>
      <c r="I33" s="153" t="str">
        <f t="shared" si="0"/>
        <v>Diesel B (coletivo)</v>
      </c>
      <c r="J33" s="196">
        <f>(F$45/F$22)^(1/(A$45-A$22))-1</f>
        <v>7.6806660985373476E-3</v>
      </c>
      <c r="K33" s="197"/>
      <c r="L33" s="198"/>
    </row>
    <row r="34" spans="1:15" ht="15" customHeight="1">
      <c r="A34" s="50">
        <v>2012</v>
      </c>
      <c r="B34" s="152">
        <v>1.7087839999999999</v>
      </c>
      <c r="C34" s="152">
        <v>28.597335900600005</v>
      </c>
      <c r="D34" s="152">
        <v>5.7626338199999996</v>
      </c>
      <c r="E34" s="152">
        <v>0.72062389124392434</v>
      </c>
      <c r="F34" s="152">
        <v>7.0875346107106534</v>
      </c>
      <c r="G34" s="152">
        <v>28.724103337003712</v>
      </c>
      <c r="I34" s="153" t="str">
        <f t="shared" si="0"/>
        <v>Diesel B (individual)</v>
      </c>
      <c r="J34" s="196">
        <f>(E$45/E$22)^(1/(A$45-A$22))-1</f>
        <v>0.14541781102641438</v>
      </c>
      <c r="K34" s="197"/>
      <c r="L34" s="198"/>
    </row>
    <row r="35" spans="1:15" ht="15" customHeight="1">
      <c r="A35" s="50">
        <v>2013</v>
      </c>
      <c r="B35" s="152">
        <v>1.6473599999999999</v>
      </c>
      <c r="C35" s="152">
        <v>29.565346343831195</v>
      </c>
      <c r="D35" s="152">
        <v>6.7166999999999994</v>
      </c>
      <c r="E35" s="152">
        <v>0.89235773732082702</v>
      </c>
      <c r="F35" s="152">
        <v>7.2917670123416922</v>
      </c>
      <c r="G35" s="152">
        <v>30.766264795943467</v>
      </c>
      <c r="I35" s="153" t="str">
        <f t="shared" si="0"/>
        <v>Etanol Hidratado</v>
      </c>
      <c r="J35" s="196">
        <f>(D$45/D$22)^(1/(A$45-A$22))-1</f>
        <v>5.3709180675982848E-2</v>
      </c>
      <c r="K35" s="197"/>
      <c r="L35" s="198"/>
      <c r="M35" s="199"/>
      <c r="N35" s="199"/>
      <c r="O35" s="199"/>
    </row>
    <row r="36" spans="1:15" ht="15" customHeight="1">
      <c r="A36" s="50">
        <v>2014</v>
      </c>
      <c r="B36" s="152">
        <v>1.5941200000000002</v>
      </c>
      <c r="C36" s="152">
        <v>31.56423799369589</v>
      </c>
      <c r="D36" s="152">
        <v>7.1259076800000001</v>
      </c>
      <c r="E36" s="152">
        <v>1.0237727945442447</v>
      </c>
      <c r="F36" s="152">
        <v>7.4642000973917613</v>
      </c>
      <c r="G36" s="152">
        <v>31.025667784133958</v>
      </c>
      <c r="I36" s="153" t="str">
        <f t="shared" si="0"/>
        <v>Gasolina C</v>
      </c>
      <c r="J36" s="196">
        <f>(C$45/C$22)^(1/(A$45-A$22))-1</f>
        <v>3.0764655532491414E-2</v>
      </c>
      <c r="K36" s="197"/>
      <c r="L36" s="198"/>
    </row>
    <row r="37" spans="1:15" ht="15" customHeight="1">
      <c r="A37" s="50">
        <v>2015</v>
      </c>
      <c r="B37" s="152">
        <v>1.55275447840724</v>
      </c>
      <c r="C37" s="152">
        <v>29.098866520766109</v>
      </c>
      <c r="D37" s="152">
        <v>9.5822502599999986</v>
      </c>
      <c r="E37" s="152">
        <v>1.0785164305144501</v>
      </c>
      <c r="F37" s="152">
        <v>7.4269017279481186</v>
      </c>
      <c r="G37" s="152">
        <v>29.35546974225986</v>
      </c>
      <c r="I37" s="153" t="str">
        <f t="shared" si="0"/>
        <v>GNV</v>
      </c>
      <c r="J37" s="196">
        <f>(B$45/B$22)^(1/(A$45-A$22))-1</f>
        <v>8.297679631580257E-2</v>
      </c>
      <c r="K37" s="197"/>
      <c r="L37" s="198"/>
    </row>
    <row r="38" spans="1:15" ht="15" customHeight="1">
      <c r="A38" s="50">
        <v>2016</v>
      </c>
      <c r="B38" s="152">
        <v>1.5931520000000001</v>
      </c>
      <c r="C38" s="152">
        <v>30.108570103623798</v>
      </c>
      <c r="D38" s="152">
        <v>7.9529323500000002</v>
      </c>
      <c r="E38" s="152">
        <v>1.2397856316081752</v>
      </c>
      <c r="F38" s="152">
        <v>7.1934232440979979</v>
      </c>
      <c r="G38" s="152">
        <v>28.23737797632462</v>
      </c>
    </row>
    <row r="39" spans="1:15" ht="15" customHeight="1">
      <c r="A39" s="50">
        <v>2017</v>
      </c>
      <c r="B39" s="152">
        <v>1.7344799999999998</v>
      </c>
      <c r="C39" s="152">
        <v>31.262668131022199</v>
      </c>
      <c r="D39" s="152">
        <v>7.4022752184011988</v>
      </c>
      <c r="E39" s="152">
        <v>1.4175880331926565</v>
      </c>
      <c r="F39" s="152">
        <v>6.8986490871542001</v>
      </c>
      <c r="G39" s="152">
        <v>28.393583007816968</v>
      </c>
      <c r="J39" s="190" t="str">
        <f>CONCATENATE("Taxa de variação"," ","(",LARGE(A22:A70,1)-1,"-",LARGE(A22:A70,1),")"," % a.a.")</f>
        <v>Taxa de variação (2023-2024) % a.a.</v>
      </c>
      <c r="K39" s="191"/>
      <c r="L39" s="192"/>
    </row>
    <row r="40" spans="1:15" ht="15" customHeight="1">
      <c r="A40" s="50">
        <v>2018</v>
      </c>
      <c r="B40" s="152">
        <v>1.9463183203126686</v>
      </c>
      <c r="C40" s="152">
        <v>27.011962510060901</v>
      </c>
      <c r="D40" s="152">
        <v>10.263115841061</v>
      </c>
      <c r="E40" s="152">
        <v>1.6177152839656537</v>
      </c>
      <c r="F40" s="152">
        <v>6.6468291506169166</v>
      </c>
      <c r="G40" s="152">
        <v>28.672357254675067</v>
      </c>
      <c r="J40" s="193">
        <f>((SUM(B45:G45)/SUM(B44:G44))^(1/(A$45-A$44)))-1</f>
        <v>4.410089334200773E-2</v>
      </c>
      <c r="K40" s="194"/>
      <c r="L40" s="195"/>
    </row>
    <row r="41" spans="1:15" ht="15" customHeight="1">
      <c r="A41" s="50">
        <v>2019</v>
      </c>
      <c r="B41" s="152">
        <v>2.0104392</v>
      </c>
      <c r="C41" s="152">
        <v>27.088200782417001</v>
      </c>
      <c r="D41" s="152">
        <v>11.855905229999996</v>
      </c>
      <c r="E41" s="152">
        <v>1.8122940455682188</v>
      </c>
      <c r="F41" s="152">
        <v>6.508940482333113</v>
      </c>
      <c r="G41" s="152">
        <v>29.670202162531908</v>
      </c>
    </row>
    <row r="42" spans="1:15">
      <c r="A42" s="50">
        <v>2020</v>
      </c>
      <c r="B42" s="152">
        <v>1.658712</v>
      </c>
      <c r="C42" s="152">
        <v>25.358135142708601</v>
      </c>
      <c r="D42" s="152">
        <v>10.115527115093165</v>
      </c>
      <c r="E42" s="152">
        <v>1.402592094739072</v>
      </c>
      <c r="F42" s="152">
        <v>4.1632551813345433</v>
      </c>
      <c r="G42" s="152">
        <v>32.387588875099894</v>
      </c>
    </row>
    <row r="43" spans="1:15">
      <c r="A43" s="50">
        <v>2021</v>
      </c>
      <c r="B43" s="152">
        <v>1.9079280000000003</v>
      </c>
      <c r="C43" s="152">
        <v>28.002347866269798</v>
      </c>
      <c r="D43" s="152">
        <v>8.9626027601614915</v>
      </c>
      <c r="E43" s="152">
        <v>1.900228767457425</v>
      </c>
      <c r="F43" s="152">
        <v>4.8909055886937036</v>
      </c>
      <c r="G43" s="152">
        <v>34.652124209979775</v>
      </c>
    </row>
    <row r="44" spans="1:15">
      <c r="A44" s="50">
        <v>2022</v>
      </c>
      <c r="B44" s="152">
        <v>1.9914400000000001</v>
      </c>
      <c r="C44" s="152">
        <v>30.705985092037402</v>
      </c>
      <c r="D44" s="152">
        <v>8.6418005700000009</v>
      </c>
      <c r="E44" s="152">
        <v>2.1792680877175026</v>
      </c>
      <c r="F44" s="152">
        <v>5.6012260354800869</v>
      </c>
      <c r="G44" s="152">
        <v>34.820177410807446</v>
      </c>
    </row>
    <row r="45" spans="1:15">
      <c r="A45" s="50">
        <v>2023</v>
      </c>
      <c r="B45" s="152">
        <v>1.7222402865372022</v>
      </c>
      <c r="C45" s="152">
        <v>32.7380406084743</v>
      </c>
      <c r="D45" s="152">
        <v>9.240702240000001</v>
      </c>
      <c r="E45" s="152">
        <v>2.4007310212804294</v>
      </c>
      <c r="F45" s="152">
        <v>5.9670600614558911</v>
      </c>
      <c r="G45" s="152">
        <v>35.572947431676383</v>
      </c>
    </row>
    <row r="46" spans="1:15">
      <c r="A46" s="50">
        <v>2024</v>
      </c>
      <c r="B46" s="152">
        <v>1.448333261303137</v>
      </c>
      <c r="C46" s="152">
        <v>31.444439814957704</v>
      </c>
      <c r="D46" s="152">
        <v>12.023343330000001</v>
      </c>
      <c r="E46" s="152">
        <v>2.5865215499734218</v>
      </c>
      <c r="F46" s="152">
        <v>6.1332542256329363</v>
      </c>
      <c r="G46" s="152">
        <v>36.343215779449046</v>
      </c>
    </row>
  </sheetData>
  <mergeCells count="11">
    <mergeCell ref="J30:L30"/>
    <mergeCell ref="J31:L31"/>
    <mergeCell ref="J40:L40"/>
    <mergeCell ref="J33:L33"/>
    <mergeCell ref="M35:O35"/>
    <mergeCell ref="J32:L32"/>
    <mergeCell ref="J37:L37"/>
    <mergeCell ref="J36:L36"/>
    <mergeCell ref="J34:L34"/>
    <mergeCell ref="J35:L35"/>
    <mergeCell ref="J39:L39"/>
  </mergeCells>
  <phoneticPr fontId="7" type="noConversion"/>
  <hyperlinks>
    <hyperlink ref="M1" location="Índice!A1" display="&gt; Summary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AE46"/>
  <sheetViews>
    <sheetView showGridLines="0" zoomScaleNormal="100" workbookViewId="0"/>
  </sheetViews>
  <sheetFormatPr defaultColWidth="9.1796875" defaultRowHeight="13"/>
  <cols>
    <col min="1" max="1" width="37.54296875" style="29" customWidth="1"/>
    <col min="2" max="22" width="11.7265625" style="29" bestFit="1" customWidth="1"/>
    <col min="23" max="24" width="11.453125" style="29" customWidth="1"/>
    <col min="25" max="26" width="9.81640625" style="29" bestFit="1" customWidth="1"/>
    <col min="27" max="16384" width="9.1796875" style="29"/>
  </cols>
  <sheetData>
    <row r="1" spans="1:13">
      <c r="A1" s="20" t="s">
        <v>129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127</v>
      </c>
    </row>
    <row r="20" spans="1:26">
      <c r="A20" s="31" t="s">
        <v>90</v>
      </c>
    </row>
    <row r="21" spans="1:26">
      <c r="A21" s="33" t="s">
        <v>128</v>
      </c>
      <c r="B21" s="33">
        <v>2000</v>
      </c>
      <c r="C21" s="33">
        <v>2010</v>
      </c>
      <c r="D21" s="33">
        <v>2015</v>
      </c>
      <c r="E21" s="33">
        <v>2020</v>
      </c>
      <c r="F21" s="33">
        <v>2024</v>
      </c>
    </row>
    <row r="22" spans="1:26">
      <c r="A22" s="32" t="s">
        <v>65</v>
      </c>
      <c r="B22" s="35">
        <v>0.38528520570896774</v>
      </c>
      <c r="C22" s="35">
        <v>0.38108171797103951</v>
      </c>
      <c r="D22" s="35">
        <v>0.34420634267534955</v>
      </c>
      <c r="E22" s="35">
        <v>0.34068920576483219</v>
      </c>
      <c r="F22" s="35">
        <v>0.33550431198615549</v>
      </c>
    </row>
    <row r="23" spans="1:26">
      <c r="A23" s="32" t="s">
        <v>64</v>
      </c>
      <c r="B23" s="35">
        <v>0.30180135286310927</v>
      </c>
      <c r="C23" s="35">
        <v>0.31117607236329192</v>
      </c>
      <c r="D23" s="35">
        <v>0.34353183975837326</v>
      </c>
      <c r="E23" s="35">
        <v>0.32905733712974655</v>
      </c>
      <c r="F23" s="35">
        <v>0.3517065701872687</v>
      </c>
    </row>
    <row r="24" spans="1:26">
      <c r="A24" s="32" t="s">
        <v>66</v>
      </c>
      <c r="B24" s="35">
        <v>4.6638266367959993E-2</v>
      </c>
      <c r="C24" s="35">
        <v>4.4745555078792902E-2</v>
      </c>
      <c r="D24" s="35">
        <v>4.6721064907083193E-2</v>
      </c>
      <c r="E24" s="35">
        <v>5.3943140232777229E-2</v>
      </c>
      <c r="F24" s="35">
        <v>5.2950443366679083E-2</v>
      </c>
    </row>
    <row r="25" spans="1:26">
      <c r="A25" s="32" t="s">
        <v>67</v>
      </c>
      <c r="B25" s="35">
        <v>5.2324277960714254E-2</v>
      </c>
      <c r="C25" s="35">
        <v>4.6535663163874245E-2</v>
      </c>
      <c r="D25" s="35">
        <v>5.1932483034533718E-2</v>
      </c>
      <c r="E25" s="35">
        <v>4.9898778589826553E-2</v>
      </c>
      <c r="F25" s="35">
        <v>5.6032914079112657E-2</v>
      </c>
    </row>
    <row r="26" spans="1:26">
      <c r="A26" s="32" t="s">
        <v>53</v>
      </c>
      <c r="B26" s="35">
        <v>0.13212425301072914</v>
      </c>
      <c r="C26" s="35">
        <v>0.1065864406851266</v>
      </c>
      <c r="D26" s="35">
        <v>0.10378379959722579</v>
      </c>
      <c r="E26" s="35">
        <v>0.11731233317505287</v>
      </c>
      <c r="F26" s="35">
        <v>0.11394463878394741</v>
      </c>
    </row>
    <row r="27" spans="1:26">
      <c r="A27" s="32" t="s">
        <v>68</v>
      </c>
      <c r="B27" s="35">
        <v>8.1826644088519696E-2</v>
      </c>
      <c r="C27" s="35">
        <v>0.10987455073787496</v>
      </c>
      <c r="D27" s="35">
        <v>0.10982447002743445</v>
      </c>
      <c r="E27" s="35">
        <v>0.10909920510776452</v>
      </c>
      <c r="F27" s="35">
        <v>8.9861121596836485E-2</v>
      </c>
    </row>
    <row r="29" spans="1:26">
      <c r="A29" s="31" t="s">
        <v>87</v>
      </c>
    </row>
    <row r="30" spans="1:26">
      <c r="A30" s="33" t="s">
        <v>86</v>
      </c>
      <c r="B30" s="37">
        <v>2000</v>
      </c>
      <c r="C30" s="33">
        <v>2001</v>
      </c>
      <c r="D30" s="33">
        <v>2002</v>
      </c>
      <c r="E30" s="33">
        <v>2003</v>
      </c>
      <c r="F30" s="33">
        <v>2004</v>
      </c>
      <c r="G30" s="33">
        <v>2005</v>
      </c>
      <c r="H30" s="33">
        <v>2006</v>
      </c>
      <c r="I30" s="33">
        <v>2007</v>
      </c>
      <c r="J30" s="33">
        <v>2008</v>
      </c>
      <c r="K30" s="33">
        <v>2009</v>
      </c>
      <c r="L30" s="33">
        <v>2010</v>
      </c>
      <c r="M30" s="33">
        <v>2011</v>
      </c>
      <c r="N30" s="33">
        <v>2012</v>
      </c>
      <c r="O30" s="33">
        <v>2013</v>
      </c>
      <c r="P30" s="33">
        <v>2014</v>
      </c>
      <c r="Q30" s="33">
        <v>2015</v>
      </c>
      <c r="R30" s="33">
        <v>2016</v>
      </c>
      <c r="S30" s="33">
        <v>2017</v>
      </c>
      <c r="T30" s="33">
        <v>2018</v>
      </c>
      <c r="U30" s="33">
        <v>2019</v>
      </c>
      <c r="V30" s="33">
        <v>2020</v>
      </c>
      <c r="W30" s="33">
        <v>2021</v>
      </c>
      <c r="X30" s="33">
        <v>2022</v>
      </c>
      <c r="Y30" s="33">
        <v>2023</v>
      </c>
      <c r="Z30" s="33">
        <v>2024</v>
      </c>
    </row>
    <row r="31" spans="1:26">
      <c r="A31" s="32" t="s">
        <v>65</v>
      </c>
      <c r="B31" s="38">
        <v>60492.230420333988</v>
      </c>
      <c r="C31" s="38">
        <v>60722.660282569763</v>
      </c>
      <c r="D31" s="38">
        <v>64542.200525251254</v>
      </c>
      <c r="E31" s="38">
        <v>67349.245011691019</v>
      </c>
      <c r="F31" s="38">
        <v>71200.675153503966</v>
      </c>
      <c r="G31" s="38">
        <v>72492.9920369061</v>
      </c>
      <c r="H31" s="38">
        <v>75712.83423486854</v>
      </c>
      <c r="I31" s="38">
        <v>80727.138254545338</v>
      </c>
      <c r="J31" s="38">
        <v>81184.133965686458</v>
      </c>
      <c r="K31" s="38">
        <v>75797.717174990903</v>
      </c>
      <c r="L31" s="38">
        <v>85252.84505677587</v>
      </c>
      <c r="M31" s="38">
        <v>88224.744171202648</v>
      </c>
      <c r="N31" s="38">
        <v>88238.054495776611</v>
      </c>
      <c r="O31" s="38">
        <v>87989.735524647098</v>
      </c>
      <c r="P31" s="38">
        <v>86985.619811400858</v>
      </c>
      <c r="Q31" s="38">
        <v>84368.551648696521</v>
      </c>
      <c r="R31" s="38">
        <v>83456.865524457564</v>
      </c>
      <c r="S31" s="38">
        <v>85018.000487326237</v>
      </c>
      <c r="T31" s="38">
        <v>81243.26621849458</v>
      </c>
      <c r="U31" s="38">
        <v>79136.511728829646</v>
      </c>
      <c r="V31" s="38">
        <v>82181.987288965043</v>
      </c>
      <c r="W31" s="38">
        <v>85618.262766391941</v>
      </c>
      <c r="X31" s="38">
        <v>87186.244140327792</v>
      </c>
      <c r="Y31" s="38">
        <v>90169.089668594897</v>
      </c>
      <c r="Z31" s="38">
        <v>91416.823742894892</v>
      </c>
    </row>
    <row r="32" spans="1:26">
      <c r="A32" s="32" t="s">
        <v>64</v>
      </c>
      <c r="B32" s="38">
        <v>47384.733979000004</v>
      </c>
      <c r="C32" s="38">
        <v>47801.820445999998</v>
      </c>
      <c r="D32" s="38">
        <v>49399.982199999999</v>
      </c>
      <c r="E32" s="38">
        <v>48291.0504</v>
      </c>
      <c r="F32" s="38">
        <v>51689.982799999998</v>
      </c>
      <c r="G32" s="38">
        <v>52719.657100913486</v>
      </c>
      <c r="H32" s="38">
        <v>53626.541532710296</v>
      </c>
      <c r="I32" s="38">
        <v>58001.122873545559</v>
      </c>
      <c r="J32" s="38">
        <v>62778.050529870176</v>
      </c>
      <c r="K32" s="38">
        <v>62968.926627098961</v>
      </c>
      <c r="L32" s="38">
        <v>69614.059745001621</v>
      </c>
      <c r="M32" s="38">
        <v>73874.750094838892</v>
      </c>
      <c r="N32" s="38">
        <v>78904.08986043866</v>
      </c>
      <c r="O32" s="38">
        <v>83022.24889229158</v>
      </c>
      <c r="P32" s="38">
        <v>86027.034466569588</v>
      </c>
      <c r="Q32" s="38">
        <v>84203.223974180699</v>
      </c>
      <c r="R32" s="38">
        <v>81986.855215117976</v>
      </c>
      <c r="S32" s="38">
        <v>82889.636826803617</v>
      </c>
      <c r="T32" s="38">
        <v>82188.711569274106</v>
      </c>
      <c r="U32" s="38">
        <v>84684.836873897599</v>
      </c>
      <c r="V32" s="38">
        <v>79376.115943057564</v>
      </c>
      <c r="W32" s="38">
        <v>85214.111344139004</v>
      </c>
      <c r="X32" s="38">
        <v>89431.304353928252</v>
      </c>
      <c r="Y32" s="38">
        <v>93315.977330071531</v>
      </c>
      <c r="Z32" s="38">
        <v>95831.547873978969</v>
      </c>
    </row>
    <row r="33" spans="1:31">
      <c r="A33" s="32" t="s">
        <v>66</v>
      </c>
      <c r="B33" s="38">
        <v>7322.5047672000001</v>
      </c>
      <c r="C33" s="38">
        <v>7729.1054272000019</v>
      </c>
      <c r="D33" s="38">
        <v>7811.0190000000002</v>
      </c>
      <c r="E33" s="38">
        <v>8151.7379999999994</v>
      </c>
      <c r="F33" s="38">
        <v>8275.7950000000001</v>
      </c>
      <c r="G33" s="38">
        <v>8361.2921794467129</v>
      </c>
      <c r="H33" s="38">
        <v>8553.5342246176024</v>
      </c>
      <c r="I33" s="38">
        <v>9063.7271541053633</v>
      </c>
      <c r="J33" s="38">
        <v>9900.8839873249635</v>
      </c>
      <c r="K33" s="38">
        <v>9540.9803029657014</v>
      </c>
      <c r="L33" s="38">
        <v>10010.151876143427</v>
      </c>
      <c r="M33" s="38">
        <v>9979.9702615875722</v>
      </c>
      <c r="N33" s="38">
        <v>10341.853191411175</v>
      </c>
      <c r="O33" s="38">
        <v>10613.609622474702</v>
      </c>
      <c r="P33" s="38">
        <v>11173.703068489664</v>
      </c>
      <c r="Q33" s="38">
        <v>11451.818543080099</v>
      </c>
      <c r="R33" s="38">
        <v>11244.29873264769</v>
      </c>
      <c r="S33" s="38">
        <v>12291.96400054699</v>
      </c>
      <c r="T33" s="38">
        <v>12348.457398758841</v>
      </c>
      <c r="U33" s="38">
        <v>12631.495649738872</v>
      </c>
      <c r="V33" s="38">
        <v>13012.312658937113</v>
      </c>
      <c r="W33" s="38">
        <v>13143.086603239179</v>
      </c>
      <c r="X33" s="38">
        <v>13081.738562980247</v>
      </c>
      <c r="Y33" s="38">
        <v>14040.787150425635</v>
      </c>
      <c r="Z33" s="38">
        <v>14427.717246625387</v>
      </c>
      <c r="AE33" s="39"/>
    </row>
    <row r="34" spans="1:31">
      <c r="A34" s="32" t="s">
        <v>67</v>
      </c>
      <c r="B34" s="38">
        <v>8215.2447902918739</v>
      </c>
      <c r="C34" s="38">
        <v>7875.6955538755456</v>
      </c>
      <c r="D34" s="38">
        <v>8134.6235016380424</v>
      </c>
      <c r="E34" s="38">
        <v>8222.4742509938515</v>
      </c>
      <c r="F34" s="38">
        <v>8477.0350904743846</v>
      </c>
      <c r="G34" s="38">
        <v>8922.8230088963719</v>
      </c>
      <c r="H34" s="38">
        <v>9107.5474877447468</v>
      </c>
      <c r="I34" s="38">
        <v>9520.0999810858721</v>
      </c>
      <c r="J34" s="38">
        <v>9845.2679916775251</v>
      </c>
      <c r="K34" s="38">
        <v>10021.842661305936</v>
      </c>
      <c r="L34" s="38">
        <v>10410.621906626284</v>
      </c>
      <c r="M34" s="38">
        <v>10932.504599548152</v>
      </c>
      <c r="N34" s="38">
        <v>11509.02980010387</v>
      </c>
      <c r="O34" s="38">
        <v>12007.177558427578</v>
      </c>
      <c r="P34" s="38">
        <v>12710.955367746586</v>
      </c>
      <c r="Q34" s="38">
        <v>12729.19128418459</v>
      </c>
      <c r="R34" s="38">
        <v>12512.162967218817</v>
      </c>
      <c r="S34" s="38">
        <v>12599.011264090968</v>
      </c>
      <c r="T34" s="38">
        <v>12834.238818221182</v>
      </c>
      <c r="U34" s="38">
        <v>13263.962890372066</v>
      </c>
      <c r="V34" s="38">
        <v>12036.720619304435</v>
      </c>
      <c r="W34" s="38">
        <v>12626.889024758093</v>
      </c>
      <c r="X34" s="38">
        <v>13455.793073370984</v>
      </c>
      <c r="Y34" s="38">
        <v>14316.270837278045</v>
      </c>
      <c r="Z34" s="38">
        <v>15267.616084714846</v>
      </c>
    </row>
    <row r="35" spans="1:31">
      <c r="A35" s="32" t="s">
        <v>53</v>
      </c>
      <c r="B35" s="38">
        <v>20744.348962303029</v>
      </c>
      <c r="C35" s="38">
        <v>20220.877805569096</v>
      </c>
      <c r="D35" s="38">
        <v>20783.535879160292</v>
      </c>
      <c r="E35" s="38">
        <v>21010.221425699136</v>
      </c>
      <c r="F35" s="38">
        <v>21485.393797655201</v>
      </c>
      <c r="G35" s="38">
        <v>21976.557302874728</v>
      </c>
      <c r="H35" s="38">
        <v>22261.560648200979</v>
      </c>
      <c r="I35" s="38">
        <v>22468.824632279462</v>
      </c>
      <c r="J35" s="38">
        <v>22961.889094764654</v>
      </c>
      <c r="K35" s="38">
        <v>23379.106573028414</v>
      </c>
      <c r="L35" s="38">
        <v>23844.747423892124</v>
      </c>
      <c r="M35" s="38">
        <v>23582.058109649661</v>
      </c>
      <c r="N35" s="38">
        <v>24113.409278981198</v>
      </c>
      <c r="O35" s="38">
        <v>24125.394449529394</v>
      </c>
      <c r="P35" s="38">
        <v>25256.441458444428</v>
      </c>
      <c r="Q35" s="38">
        <v>25438.487822623101</v>
      </c>
      <c r="R35" s="38">
        <v>25392.943992830104</v>
      </c>
      <c r="S35" s="38">
        <v>26000.880663690012</v>
      </c>
      <c r="T35" s="38">
        <v>27063.00509500832</v>
      </c>
      <c r="U35" s="38">
        <v>27354.219612776931</v>
      </c>
      <c r="V35" s="38">
        <v>28298.403679058443</v>
      </c>
      <c r="W35" s="38">
        <v>28576.779562768184</v>
      </c>
      <c r="X35" s="38">
        <v>28961.272930571231</v>
      </c>
      <c r="Y35" s="38">
        <v>30136.592369248421</v>
      </c>
      <c r="Z35" s="38">
        <v>31047.162698134798</v>
      </c>
    </row>
    <row r="36" spans="1:31">
      <c r="A36" s="32" t="s">
        <v>68</v>
      </c>
      <c r="B36" s="38">
        <v>12847.304114927198</v>
      </c>
      <c r="C36" s="38">
        <v>13575.0912239096</v>
      </c>
      <c r="D36" s="38">
        <v>14394.172671999997</v>
      </c>
      <c r="E36" s="38">
        <v>15831.730874999996</v>
      </c>
      <c r="F36" s="38">
        <v>16441.940072000001</v>
      </c>
      <c r="G36" s="38">
        <v>17652.612306474621</v>
      </c>
      <c r="H36" s="38">
        <v>18823.298075999999</v>
      </c>
      <c r="I36" s="38">
        <v>21048.617288241519</v>
      </c>
      <c r="J36" s="38">
        <v>24679.311044808965</v>
      </c>
      <c r="K36" s="38">
        <v>23915.532381368903</v>
      </c>
      <c r="L36" s="38">
        <v>24580.33961747483</v>
      </c>
      <c r="M36" s="38">
        <v>22170.928465144116</v>
      </c>
      <c r="N36" s="38">
        <v>22073.003154234939</v>
      </c>
      <c r="O36" s="38">
        <v>25078.947613596032</v>
      </c>
      <c r="P36" s="38">
        <v>26540.182953063933</v>
      </c>
      <c r="Q36" s="38">
        <v>26919.118920884124</v>
      </c>
      <c r="R36" s="38">
        <v>25419.489342016786</v>
      </c>
      <c r="S36" s="38">
        <v>24982.584350116071</v>
      </c>
      <c r="T36" s="38">
        <v>27660.406115232727</v>
      </c>
      <c r="U36" s="38">
        <v>27718.102213580558</v>
      </c>
      <c r="V36" s="38">
        <v>26317.210336248383</v>
      </c>
      <c r="W36" s="38">
        <v>25422.836715815574</v>
      </c>
      <c r="X36" s="38">
        <v>23450.148106393623</v>
      </c>
      <c r="Y36" s="38">
        <v>24883.771861309757</v>
      </c>
      <c r="Z36" s="38">
        <v>24484.985798620168</v>
      </c>
    </row>
    <row r="37" spans="1:31">
      <c r="A37" s="32" t="s">
        <v>69</v>
      </c>
      <c r="B37" s="38">
        <v>14292.686753000004</v>
      </c>
      <c r="C37" s="38">
        <v>13543.580384999997</v>
      </c>
      <c r="D37" s="38">
        <v>12615.351206250001</v>
      </c>
      <c r="E37" s="38">
        <v>12492.288999999999</v>
      </c>
      <c r="F37" s="38">
        <v>12975.888000000001</v>
      </c>
      <c r="G37" s="38">
        <v>13222.180699758497</v>
      </c>
      <c r="H37" s="38">
        <v>14324.044</v>
      </c>
      <c r="I37" s="38">
        <v>14166.151934666737</v>
      </c>
      <c r="J37" s="38">
        <v>14676.382320267317</v>
      </c>
      <c r="K37" s="38">
        <v>14921.024823909873</v>
      </c>
      <c r="L37" s="38">
        <v>17685.773529305912</v>
      </c>
      <c r="M37" s="38">
        <v>16837.257727685039</v>
      </c>
      <c r="N37" s="38">
        <v>16865.003914896835</v>
      </c>
      <c r="O37" s="38">
        <v>16328.526129489022</v>
      </c>
      <c r="P37" s="38">
        <v>16008.932280686255</v>
      </c>
      <c r="Q37" s="38">
        <v>15110.393798511828</v>
      </c>
      <c r="R37" s="38">
        <v>14771.290352304637</v>
      </c>
      <c r="S37" s="38">
        <v>15048.197091091823</v>
      </c>
      <c r="T37" s="38">
        <v>14129.722823122795</v>
      </c>
      <c r="U37" s="38">
        <v>14252.658694219823</v>
      </c>
      <c r="V37" s="38">
        <v>13457.068184860353</v>
      </c>
      <c r="W37" s="38">
        <v>13932.925529460581</v>
      </c>
      <c r="X37" s="38">
        <v>16133.290941531266</v>
      </c>
      <c r="Y37" s="38">
        <v>16016.157384224918</v>
      </c>
      <c r="Z37" s="38" t="e">
        <v>#REF!</v>
      </c>
    </row>
    <row r="38" spans="1:31">
      <c r="A38" s="32" t="s">
        <v>70</v>
      </c>
      <c r="B38" s="38">
        <v>157006.36703405608</v>
      </c>
      <c r="C38" s="38">
        <v>157925.25073912402</v>
      </c>
      <c r="D38" s="38">
        <v>165065.53377804955</v>
      </c>
      <c r="E38" s="38">
        <v>168856.459963384</v>
      </c>
      <c r="F38" s="38">
        <v>177570.82191363355</v>
      </c>
      <c r="G38" s="38">
        <v>182125.93393551203</v>
      </c>
      <c r="H38" s="38">
        <v>188085.31620414217</v>
      </c>
      <c r="I38" s="38">
        <v>200829.53018380312</v>
      </c>
      <c r="J38" s="38">
        <v>211349.53661413275</v>
      </c>
      <c r="K38" s="38">
        <v>205624.10572075879</v>
      </c>
      <c r="L38" s="38">
        <v>223712.76562591412</v>
      </c>
      <c r="M38" s="38">
        <v>228764.95570197108</v>
      </c>
      <c r="N38" s="38">
        <v>235179.43978094644</v>
      </c>
      <c r="O38" s="38">
        <v>242837.1136609664</v>
      </c>
      <c r="P38" s="38">
        <v>248693.93712571505</v>
      </c>
      <c r="Q38" s="38">
        <v>245110.39219364914</v>
      </c>
      <c r="R38" s="38">
        <v>240012.61577428895</v>
      </c>
      <c r="S38" s="38">
        <v>243782.07759257389</v>
      </c>
      <c r="T38" s="38">
        <v>243338.08521498978</v>
      </c>
      <c r="U38" s="38">
        <v>244789.12896919568</v>
      </c>
      <c r="V38" s="38">
        <v>241222.750525571</v>
      </c>
      <c r="W38" s="38">
        <v>250601.96601711196</v>
      </c>
      <c r="X38" s="38">
        <v>255566.50116757216</v>
      </c>
      <c r="Y38" s="38">
        <v>266862.48921692831</v>
      </c>
      <c r="Z38" s="38">
        <v>272475.85344496911</v>
      </c>
    </row>
    <row r="39" spans="1:31"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spans="1:31"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1:31"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31"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spans="1:31"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31"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6" spans="1:31">
      <c r="D46" s="40"/>
      <c r="E46" s="40"/>
      <c r="F46" s="40"/>
      <c r="G46" s="40"/>
      <c r="H46" s="40"/>
      <c r="I46" s="40"/>
    </row>
  </sheetData>
  <hyperlinks>
    <hyperlink ref="M1" location="Índice!A1" display="&gt; Summary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0A32-F831-4493-A531-F9F5CD5DF20B}">
  <sheetPr codeName="Planilha64"/>
  <dimension ref="A1:M51"/>
  <sheetViews>
    <sheetView showGridLines="0" zoomScaleNormal="100" workbookViewId="0"/>
  </sheetViews>
  <sheetFormatPr defaultColWidth="9.1796875" defaultRowHeight="13"/>
  <cols>
    <col min="1" max="1" width="41.26953125" style="42" customWidth="1"/>
    <col min="2" max="6" width="11.54296875" style="29" customWidth="1"/>
    <col min="7" max="7" width="11.54296875" style="29" bestFit="1" customWidth="1"/>
    <col min="8" max="8" width="14.26953125" style="29" customWidth="1"/>
    <col min="9" max="26" width="11.54296875" style="29" bestFit="1" customWidth="1"/>
    <col min="27" max="27" width="11" style="29" customWidth="1"/>
    <col min="28" max="28" width="12.1796875" style="29" customWidth="1"/>
    <col min="29" max="16384" width="9.1796875" style="29"/>
  </cols>
  <sheetData>
    <row r="1" spans="1:13">
      <c r="A1" s="20" t="s">
        <v>342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11">
      <c r="A20" s="137" t="s">
        <v>87</v>
      </c>
      <c r="B20" s="84">
        <v>2015</v>
      </c>
      <c r="C20" s="84">
        <v>2016</v>
      </c>
      <c r="D20" s="84">
        <v>2017</v>
      </c>
      <c r="E20" s="84">
        <v>2018</v>
      </c>
      <c r="F20" s="84">
        <v>2019</v>
      </c>
      <c r="G20" s="84">
        <v>2020</v>
      </c>
      <c r="H20" s="84">
        <v>2021</v>
      </c>
      <c r="I20" s="84">
        <v>2022</v>
      </c>
      <c r="J20" s="84">
        <v>2023</v>
      </c>
      <c r="K20" s="84">
        <v>2024</v>
      </c>
    </row>
    <row r="21" spans="1:11">
      <c r="A21" s="156" t="s">
        <v>343</v>
      </c>
      <c r="B21" s="80">
        <v>6949.3970053851408</v>
      </c>
      <c r="C21" s="80">
        <v>6720.9521694927553</v>
      </c>
      <c r="D21" s="80">
        <v>6395.2446081734142</v>
      </c>
      <c r="E21" s="80">
        <v>6040.5672316570908</v>
      </c>
      <c r="F21" s="80">
        <v>5876.1245891245744</v>
      </c>
      <c r="G21" s="80">
        <v>3723.6924106093375</v>
      </c>
      <c r="H21" s="80">
        <v>4385.4563808384173</v>
      </c>
      <c r="I21" s="80">
        <v>5074.6150406913603</v>
      </c>
      <c r="J21" s="80">
        <v>5319.2167926774137</v>
      </c>
      <c r="K21" s="80">
        <v>5358.8186489520567</v>
      </c>
    </row>
    <row r="22" spans="1:11">
      <c r="A22" s="156" t="s">
        <v>344</v>
      </c>
      <c r="B22" s="80">
        <v>477.50472256297803</v>
      </c>
      <c r="C22" s="80">
        <v>472.47107460524251</v>
      </c>
      <c r="D22" s="80">
        <v>503.40447898078611</v>
      </c>
      <c r="E22" s="80">
        <v>606.26191895982561</v>
      </c>
      <c r="F22" s="80">
        <v>632.8158932085388</v>
      </c>
      <c r="G22" s="80">
        <v>439.56277072520624</v>
      </c>
      <c r="H22" s="80">
        <v>505.44920785528672</v>
      </c>
      <c r="I22" s="80">
        <v>526.61099478872598</v>
      </c>
      <c r="J22" s="80">
        <v>647.84326877847718</v>
      </c>
      <c r="K22" s="80">
        <v>774.43557668087919</v>
      </c>
    </row>
    <row r="23" spans="1:11">
      <c r="A23" s="76" t="s">
        <v>345</v>
      </c>
      <c r="B23" s="80">
        <v>11.938193595835296</v>
      </c>
      <c r="C23" s="80">
        <v>12.413490290447305</v>
      </c>
      <c r="D23" s="80">
        <v>12.33648367519756</v>
      </c>
      <c r="E23" s="80">
        <v>12.19675057294638</v>
      </c>
      <c r="F23" s="80">
        <v>11.974503820759692</v>
      </c>
      <c r="G23" s="80">
        <v>26.814630356805047</v>
      </c>
      <c r="H23" s="80">
        <v>23.389176912851884</v>
      </c>
      <c r="I23" s="80">
        <v>15.710207521144401</v>
      </c>
      <c r="J23" s="80">
        <v>12.449533687310076</v>
      </c>
      <c r="K23" s="80">
        <v>12.141096362205166</v>
      </c>
    </row>
    <row r="24" spans="1:11">
      <c r="A24" s="29"/>
    </row>
    <row r="25" spans="1:11">
      <c r="A25" s="29"/>
    </row>
    <row r="26" spans="1:11">
      <c r="A26" s="29"/>
    </row>
    <row r="27" spans="1:11">
      <c r="A27" s="29"/>
    </row>
    <row r="28" spans="1:11">
      <c r="A28" s="29"/>
    </row>
    <row r="29" spans="1:11">
      <c r="A29" s="29"/>
    </row>
    <row r="30" spans="1:11">
      <c r="A30" s="29"/>
    </row>
    <row r="31" spans="1:11">
      <c r="A31" s="29"/>
    </row>
    <row r="32" spans="1:11">
      <c r="A32" s="29"/>
    </row>
    <row r="33" spans="1:1">
      <c r="A33" s="29"/>
    </row>
    <row r="34" spans="1:1">
      <c r="A34" s="29"/>
    </row>
    <row r="35" spans="1:1">
      <c r="A35" s="29"/>
    </row>
    <row r="36" spans="1:1">
      <c r="A36" s="29"/>
    </row>
    <row r="37" spans="1:1">
      <c r="A37" s="29"/>
    </row>
    <row r="38" spans="1:1">
      <c r="A38" s="29"/>
    </row>
    <row r="39" spans="1:1">
      <c r="A39" s="29"/>
    </row>
    <row r="40" spans="1:1">
      <c r="A40" s="29"/>
    </row>
    <row r="41" spans="1:1">
      <c r="A41" s="29"/>
    </row>
    <row r="42" spans="1:1">
      <c r="A42" s="29"/>
    </row>
    <row r="43" spans="1:1">
      <c r="A43" s="29"/>
    </row>
    <row r="44" spans="1:1">
      <c r="A44" s="29"/>
    </row>
    <row r="45" spans="1:1">
      <c r="A45" s="29"/>
    </row>
    <row r="46" spans="1:1">
      <c r="A46" s="29"/>
    </row>
    <row r="47" spans="1:1">
      <c r="A47" s="29"/>
    </row>
    <row r="48" spans="1:1">
      <c r="A48" s="29"/>
    </row>
    <row r="49" spans="1:1">
      <c r="A49" s="29"/>
    </row>
    <row r="50" spans="1:1">
      <c r="A50" s="29"/>
    </row>
    <row r="51" spans="1:1">
      <c r="A51" s="29"/>
    </row>
  </sheetData>
  <hyperlinks>
    <hyperlink ref="M1" location="Índice!A1" display="&gt; Summary" xr:uid="{8054AF19-4F26-4BF8-A44A-88BE407CCBB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1609-AA09-4FFD-B7B8-CF2E35F29432}">
  <sheetPr codeName="Planilha65"/>
  <dimension ref="A1:M50"/>
  <sheetViews>
    <sheetView showGridLines="0" zoomScaleNormal="100" workbookViewId="0"/>
  </sheetViews>
  <sheetFormatPr defaultColWidth="9.1796875" defaultRowHeight="14.5"/>
  <cols>
    <col min="1" max="1" width="41.26953125" style="150" customWidth="1"/>
    <col min="2" max="6" width="11.54296875" style="21" customWidth="1"/>
    <col min="7" max="7" width="11.54296875" style="21" bestFit="1" customWidth="1"/>
    <col min="8" max="8" width="14.26953125" style="21" customWidth="1"/>
    <col min="9" max="26" width="11.54296875" style="21" bestFit="1" customWidth="1"/>
    <col min="27" max="27" width="11" style="21" customWidth="1"/>
    <col min="28" max="28" width="12.1796875" style="21" customWidth="1"/>
    <col min="29" max="16384" width="9.1796875" style="21"/>
  </cols>
  <sheetData>
    <row r="1" spans="1:13">
      <c r="A1" s="20" t="s">
        <v>346</v>
      </c>
      <c r="B1" s="20"/>
      <c r="C1" s="20"/>
      <c r="D1" s="20"/>
      <c r="E1" s="20"/>
      <c r="F1" s="20"/>
      <c r="G1" s="20"/>
      <c r="H1" s="20"/>
      <c r="I1" s="20"/>
      <c r="M1" s="134" t="s">
        <v>85</v>
      </c>
    </row>
    <row r="2" spans="1:13">
      <c r="A2" s="23" t="s">
        <v>103</v>
      </c>
    </row>
    <row r="20" spans="1:11">
      <c r="A20" s="135" t="s">
        <v>87</v>
      </c>
      <c r="B20" s="154">
        <v>2015</v>
      </c>
      <c r="C20" s="154">
        <v>2016</v>
      </c>
      <c r="D20" s="154">
        <v>2017</v>
      </c>
      <c r="E20" s="154">
        <v>2018</v>
      </c>
      <c r="F20" s="154">
        <v>2019</v>
      </c>
      <c r="G20" s="154">
        <v>2020</v>
      </c>
      <c r="H20" s="154">
        <v>2021</v>
      </c>
      <c r="I20" s="154">
        <v>2022</v>
      </c>
      <c r="J20" s="154">
        <v>2023</v>
      </c>
      <c r="K20" s="154">
        <v>2024</v>
      </c>
    </row>
    <row r="21" spans="1:11">
      <c r="A21" s="155" t="s">
        <v>347</v>
      </c>
      <c r="B21" s="27">
        <v>622112.68969025882</v>
      </c>
      <c r="C21" s="27">
        <v>579484.34129228222</v>
      </c>
      <c r="D21" s="27">
        <v>559207.08597247209</v>
      </c>
      <c r="E21" s="27">
        <v>544967.21162440197</v>
      </c>
      <c r="F21" s="27">
        <v>543566.61284360173</v>
      </c>
      <c r="G21" s="27">
        <v>155260.58446216799</v>
      </c>
      <c r="H21" s="27">
        <v>209109.77786508805</v>
      </c>
      <c r="I21" s="27">
        <v>356534.18504761218</v>
      </c>
      <c r="J21" s="27">
        <v>479299.88474493381</v>
      </c>
      <c r="K21" s="27">
        <v>505164.77611738216</v>
      </c>
    </row>
    <row r="22" spans="1:11">
      <c r="A22" s="155" t="s">
        <v>84</v>
      </c>
      <c r="B22" s="27">
        <v>285072.58417206549</v>
      </c>
      <c r="C22" s="27">
        <v>263822.72644980741</v>
      </c>
      <c r="D22" s="27">
        <v>256338.2370221318</v>
      </c>
      <c r="E22" s="27">
        <v>249198.67519928041</v>
      </c>
      <c r="F22" s="27">
        <v>249313.13673807698</v>
      </c>
      <c r="G22" s="27">
        <v>94244.887697879996</v>
      </c>
      <c r="H22" s="27">
        <v>117166.56041256798</v>
      </c>
      <c r="I22" s="27">
        <v>165902.91368851194</v>
      </c>
      <c r="J22" s="27">
        <v>227854.50302685398</v>
      </c>
      <c r="K22" s="27">
        <v>244310.48238139195</v>
      </c>
    </row>
    <row r="23" spans="1:11">
      <c r="A23" s="21"/>
    </row>
    <row r="24" spans="1:11">
      <c r="A24" s="21"/>
    </row>
    <row r="25" spans="1:11">
      <c r="A25" s="21"/>
    </row>
    <row r="26" spans="1:11">
      <c r="A26" s="21"/>
    </row>
    <row r="27" spans="1:11">
      <c r="A27" s="21"/>
    </row>
    <row r="28" spans="1:11">
      <c r="A28" s="21"/>
    </row>
    <row r="29" spans="1:11">
      <c r="A29" s="21"/>
    </row>
    <row r="30" spans="1:11">
      <c r="A30" s="21"/>
    </row>
    <row r="31" spans="1:11">
      <c r="A31" s="21"/>
    </row>
    <row r="32" spans="1:11">
      <c r="A32" s="21"/>
    </row>
    <row r="33" spans="1:1">
      <c r="A33" s="21"/>
    </row>
    <row r="34" spans="1:1">
      <c r="A34" s="21"/>
    </row>
    <row r="35" spans="1:1">
      <c r="A35" s="21"/>
    </row>
    <row r="36" spans="1:1">
      <c r="A36" s="21"/>
    </row>
    <row r="37" spans="1:1">
      <c r="A37" s="21"/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</sheetData>
  <hyperlinks>
    <hyperlink ref="M1" location="Índice!A1" display="&gt; Summary" xr:uid="{829A7FDB-1EF1-4F93-AC2F-62A46964FC6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48"/>
  <dimension ref="A1:M48"/>
  <sheetViews>
    <sheetView showGridLines="0" zoomScaleNormal="100" workbookViewId="0"/>
  </sheetViews>
  <sheetFormatPr defaultColWidth="9.1796875" defaultRowHeight="13"/>
  <cols>
    <col min="1" max="1" width="12.7265625" style="29" customWidth="1"/>
    <col min="2" max="2" width="19.7265625" style="81" bestFit="1" customWidth="1"/>
    <col min="3" max="3" width="18.81640625" style="81" bestFit="1" customWidth="1"/>
    <col min="4" max="4" width="9.1796875" style="29"/>
    <col min="5" max="5" width="18.26953125" style="29" customWidth="1"/>
    <col min="6" max="16384" width="9.1796875" style="29"/>
  </cols>
  <sheetData>
    <row r="1" spans="1:13">
      <c r="A1" s="20" t="s">
        <v>348</v>
      </c>
      <c r="B1" s="133"/>
      <c r="C1" s="133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8">
      <c r="A20" s="137" t="s">
        <v>87</v>
      </c>
    </row>
    <row r="21" spans="1:8" ht="14.5">
      <c r="A21" s="32" t="s">
        <v>0</v>
      </c>
      <c r="B21" s="37" t="s">
        <v>107</v>
      </c>
      <c r="C21" s="37" t="s">
        <v>108</v>
      </c>
      <c r="E21" s="47"/>
      <c r="F21" s="139" t="s">
        <v>132</v>
      </c>
      <c r="G21" s="139" t="s">
        <v>149</v>
      </c>
      <c r="H21" s="139">
        <v>2024</v>
      </c>
    </row>
    <row r="22" spans="1:8">
      <c r="A22" s="33">
        <v>2000</v>
      </c>
      <c r="B22" s="157">
        <v>17.41</v>
      </c>
      <c r="C22" s="157">
        <v>63.508443902669825</v>
      </c>
      <c r="E22" s="158" t="s">
        <v>81</v>
      </c>
      <c r="F22" s="140">
        <v>0</v>
      </c>
      <c r="G22" s="140">
        <v>0.72853340929185773</v>
      </c>
      <c r="H22" s="140">
        <v>0.80497180233268273</v>
      </c>
    </row>
    <row r="23" spans="1:8">
      <c r="A23" s="33">
        <v>2001</v>
      </c>
      <c r="B23" s="157">
        <v>18.149999999999999</v>
      </c>
      <c r="C23" s="157">
        <v>63.758787521270357</v>
      </c>
      <c r="E23" s="158" t="s">
        <v>28</v>
      </c>
      <c r="F23" s="140">
        <v>0.78461370452206525</v>
      </c>
      <c r="G23" s="140">
        <v>0.19927901944773357</v>
      </c>
      <c r="H23" s="140">
        <v>9.8894127848589003E-2</v>
      </c>
    </row>
    <row r="24" spans="1:8">
      <c r="A24" s="33">
        <v>2002</v>
      </c>
      <c r="B24" s="157">
        <v>18.75</v>
      </c>
      <c r="C24" s="157">
        <v>63.543501170639274</v>
      </c>
      <c r="E24" s="73" t="s">
        <v>82</v>
      </c>
      <c r="F24" s="102">
        <v>0.17899343993589648</v>
      </c>
      <c r="G24" s="102">
        <v>1.2429252592314201E-2</v>
      </c>
      <c r="H24" s="140">
        <v>3.958673386359495E-3</v>
      </c>
    </row>
    <row r="25" spans="1:8" ht="14.25" customHeight="1">
      <c r="A25" s="33">
        <v>2003</v>
      </c>
      <c r="B25" s="157">
        <v>19.190000000000001</v>
      </c>
      <c r="C25" s="157">
        <v>64.233297486471088</v>
      </c>
      <c r="E25" s="73" t="s">
        <v>6</v>
      </c>
      <c r="F25" s="102">
        <v>3.6392855542038222E-2</v>
      </c>
      <c r="G25" s="102">
        <v>5.9364803083398095E-2</v>
      </c>
      <c r="H25" s="140">
        <v>7.473405197002482E-2</v>
      </c>
    </row>
    <row r="26" spans="1:8" ht="14.25" customHeight="1">
      <c r="A26" s="33">
        <v>2004</v>
      </c>
      <c r="B26" s="157">
        <v>19.82</v>
      </c>
      <c r="C26" s="157">
        <v>64.279409586987882</v>
      </c>
      <c r="E26" s="158" t="s">
        <v>83</v>
      </c>
      <c r="F26" s="159">
        <v>0</v>
      </c>
      <c r="G26" s="159">
        <v>3.9351558469636201E-4</v>
      </c>
      <c r="H26" s="102">
        <v>1.7441344462343873E-2</v>
      </c>
    </row>
    <row r="27" spans="1:8">
      <c r="A27" s="33">
        <v>2005</v>
      </c>
      <c r="B27" s="157">
        <v>20.5</v>
      </c>
      <c r="C27" s="157">
        <v>64.438623226537302</v>
      </c>
      <c r="E27" s="160"/>
      <c r="F27" s="160"/>
    </row>
    <row r="28" spans="1:8">
      <c r="A28" s="33">
        <v>2006</v>
      </c>
      <c r="B28" s="157">
        <v>21.35</v>
      </c>
      <c r="C28" s="157">
        <v>65.984660088876524</v>
      </c>
      <c r="E28" s="160"/>
      <c r="F28" s="160"/>
    </row>
    <row r="29" spans="1:8">
      <c r="A29" s="33">
        <v>2007</v>
      </c>
      <c r="B29" s="157">
        <v>22.66</v>
      </c>
      <c r="C29" s="157">
        <v>64.970269371356267</v>
      </c>
      <c r="E29" s="160"/>
      <c r="F29" s="160"/>
    </row>
    <row r="30" spans="1:8">
      <c r="A30" s="33">
        <v>2008</v>
      </c>
      <c r="B30" s="157">
        <v>24.25</v>
      </c>
      <c r="C30" s="157">
        <v>64.159019575001224</v>
      </c>
      <c r="E30" s="160"/>
      <c r="F30" s="160"/>
    </row>
    <row r="31" spans="1:8">
      <c r="A31" s="33">
        <v>2009</v>
      </c>
      <c r="B31" s="157">
        <v>26.14</v>
      </c>
      <c r="C31" s="157">
        <v>64.203535355620218</v>
      </c>
      <c r="E31" s="160"/>
      <c r="F31" s="160"/>
    </row>
    <row r="32" spans="1:8">
      <c r="A32" s="33">
        <v>2010</v>
      </c>
      <c r="B32" s="157">
        <v>28.28</v>
      </c>
      <c r="C32" s="157">
        <v>64.13074354766546</v>
      </c>
      <c r="E32" s="160"/>
      <c r="F32" s="160"/>
    </row>
    <row r="33" spans="1:6">
      <c r="A33" s="33">
        <v>2011</v>
      </c>
      <c r="B33" s="157">
        <v>30.47</v>
      </c>
      <c r="C33" s="157">
        <v>64.403320998767725</v>
      </c>
      <c r="E33" s="160"/>
      <c r="F33" s="160"/>
    </row>
    <row r="34" spans="1:6">
      <c r="A34" s="33">
        <v>2012</v>
      </c>
      <c r="B34" s="157">
        <v>31.712358126762659</v>
      </c>
      <c r="C34" s="157">
        <v>65.043168019805194</v>
      </c>
      <c r="E34" s="160"/>
      <c r="F34" s="160"/>
    </row>
    <row r="35" spans="1:6">
      <c r="A35" s="33">
        <v>2013</v>
      </c>
      <c r="B35" s="157">
        <v>33.989753513123205</v>
      </c>
      <c r="C35" s="157">
        <v>64.435661823887969</v>
      </c>
      <c r="E35" s="160"/>
      <c r="F35" s="160"/>
    </row>
    <row r="36" spans="1:6">
      <c r="A36" s="33">
        <v>2014</v>
      </c>
      <c r="B36" s="157">
        <v>36.039745977672048</v>
      </c>
      <c r="C36" s="157">
        <v>64.072833172798809</v>
      </c>
      <c r="E36" s="160"/>
      <c r="F36" s="160"/>
    </row>
    <row r="37" spans="1:6">
      <c r="A37" s="33">
        <v>2015</v>
      </c>
      <c r="B37" s="157">
        <v>37.444687396562379</v>
      </c>
      <c r="C37" s="157">
        <v>63.839419389254878</v>
      </c>
    </row>
    <row r="38" spans="1:6">
      <c r="A38" s="33">
        <v>2016</v>
      </c>
      <c r="B38" s="157">
        <v>38.088604491319295</v>
      </c>
      <c r="C38" s="157">
        <v>63.850701091529309</v>
      </c>
    </row>
    <row r="39" spans="1:6">
      <c r="A39" s="33">
        <v>2017</v>
      </c>
      <c r="B39" s="157">
        <v>38.49803566702203</v>
      </c>
      <c r="C39" s="157">
        <v>63.577530960375313</v>
      </c>
    </row>
    <row r="40" spans="1:6">
      <c r="A40" s="33">
        <v>2018</v>
      </c>
      <c r="B40" s="157">
        <v>39.053577691691899</v>
      </c>
      <c r="C40" s="157">
        <v>63.787924192685928</v>
      </c>
    </row>
    <row r="41" spans="1:6">
      <c r="A41" s="33">
        <v>2019</v>
      </c>
      <c r="B41" s="157">
        <v>39.755481230110462</v>
      </c>
      <c r="C41" s="157">
        <v>63.476361462583156</v>
      </c>
    </row>
    <row r="42" spans="1:6">
      <c r="A42" s="33">
        <v>2020</v>
      </c>
      <c r="B42" s="157">
        <v>40.106428881159019</v>
      </c>
      <c r="C42" s="157">
        <v>62.93291528265609</v>
      </c>
    </row>
    <row r="43" spans="1:6">
      <c r="A43" s="33">
        <v>2021</v>
      </c>
      <c r="B43" s="157">
        <v>39.389247223882322</v>
      </c>
      <c r="C43" s="157">
        <v>62.790210334936461</v>
      </c>
    </row>
    <row r="44" spans="1:6">
      <c r="A44" s="33">
        <v>2022</v>
      </c>
      <c r="B44" s="157">
        <v>39.40015717917214</v>
      </c>
      <c r="C44" s="157">
        <v>62.383867859881072</v>
      </c>
    </row>
    <row r="45" spans="1:6">
      <c r="A45" s="33">
        <v>2023</v>
      </c>
      <c r="B45" s="157">
        <v>39.517920616662998</v>
      </c>
      <c r="C45" s="157">
        <v>61.906909586836015</v>
      </c>
    </row>
    <row r="46" spans="1:6">
      <c r="A46" s="33">
        <v>2024</v>
      </c>
      <c r="B46" s="157">
        <v>39.768085616771806</v>
      </c>
      <c r="C46" s="157">
        <v>60.930300344872244</v>
      </c>
    </row>
    <row r="48" spans="1:6">
      <c r="B48" s="161"/>
      <c r="C48" s="161"/>
    </row>
  </sheetData>
  <hyperlinks>
    <hyperlink ref="M1" location="Índice!A1" display="&gt; Summary" xr:uid="{00000000-0004-0000-3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49"/>
  <dimension ref="A1:M27"/>
  <sheetViews>
    <sheetView showGridLines="0" zoomScaleNormal="100" workbookViewId="0"/>
  </sheetViews>
  <sheetFormatPr defaultColWidth="9.1796875" defaultRowHeight="13"/>
  <cols>
    <col min="1" max="1" width="17.7265625" style="29" customWidth="1"/>
    <col min="2" max="16384" width="9.1796875" style="29"/>
  </cols>
  <sheetData>
    <row r="1" spans="1:13">
      <c r="A1" s="20" t="s">
        <v>349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6">
      <c r="A20" s="137" t="s">
        <v>87</v>
      </c>
    </row>
    <row r="21" spans="1:6" ht="15" customHeight="1">
      <c r="A21" s="32"/>
      <c r="B21" s="139" t="s">
        <v>132</v>
      </c>
      <c r="C21" s="139">
        <v>2010</v>
      </c>
      <c r="D21" s="139">
        <v>2015</v>
      </c>
      <c r="E21" s="139">
        <v>2023</v>
      </c>
      <c r="F21" s="139">
        <v>2024</v>
      </c>
    </row>
    <row r="22" spans="1:6" ht="15" customHeight="1">
      <c r="A22" s="162" t="s">
        <v>350</v>
      </c>
      <c r="B22" s="51">
        <v>0</v>
      </c>
      <c r="C22" s="51">
        <v>0.43158484787957957</v>
      </c>
      <c r="D22" s="126">
        <v>0.64173037694729518</v>
      </c>
      <c r="E22" s="126">
        <v>0.80241506692998343</v>
      </c>
      <c r="F22" s="35">
        <v>0.80497180233268273</v>
      </c>
    </row>
    <row r="23" spans="1:6" ht="15" customHeight="1">
      <c r="A23" s="162" t="s">
        <v>28</v>
      </c>
      <c r="B23" s="51">
        <v>0.78461370452206525</v>
      </c>
      <c r="C23" s="51">
        <v>0.48299014873294033</v>
      </c>
      <c r="D23" s="126">
        <v>0.28539273492757156</v>
      </c>
      <c r="E23" s="126">
        <v>0.10656135280058517</v>
      </c>
      <c r="F23" s="35">
        <v>9.8894127848589003E-2</v>
      </c>
    </row>
    <row r="24" spans="1:6" ht="15" customHeight="1">
      <c r="A24" s="33" t="s">
        <v>82</v>
      </c>
      <c r="B24" s="36">
        <v>0.17899343993589648</v>
      </c>
      <c r="C24" s="36">
        <v>4.6153353940718171E-2</v>
      </c>
      <c r="D24" s="35">
        <v>2.1327763751851241E-2</v>
      </c>
      <c r="E24" s="35">
        <v>4.5314652402722528E-3</v>
      </c>
      <c r="F24" s="35">
        <v>3.958673386359495E-3</v>
      </c>
    </row>
    <row r="25" spans="1:6" ht="15" customHeight="1">
      <c r="A25" s="33" t="s">
        <v>6</v>
      </c>
      <c r="B25" s="36">
        <v>3.6392855542038222E-2</v>
      </c>
      <c r="C25" s="36">
        <v>3.9270888924628003E-2</v>
      </c>
      <c r="D25" s="35">
        <v>5.1493286915489787E-2</v>
      </c>
      <c r="E25" s="35">
        <v>7.2597855241522263E-2</v>
      </c>
      <c r="F25" s="35">
        <v>7.473405197002482E-2</v>
      </c>
    </row>
    <row r="26" spans="1:6" ht="15" customHeight="1">
      <c r="A26" s="162" t="s">
        <v>351</v>
      </c>
      <c r="B26" s="163">
        <v>0</v>
      </c>
      <c r="C26" s="163">
        <v>7.6052213392773316E-7</v>
      </c>
      <c r="D26" s="164">
        <v>5.5837457792205336E-5</v>
      </c>
      <c r="E26" s="164">
        <v>1.3894259787636734E-2</v>
      </c>
      <c r="F26" s="35">
        <v>1.7441344462343873E-2</v>
      </c>
    </row>
    <row r="27" spans="1:6">
      <c r="E27" s="142"/>
    </row>
  </sheetData>
  <hyperlinks>
    <hyperlink ref="M1" location="Índice!A1" display="&gt; Summary" xr:uid="{00000000-0004-0000-3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50"/>
  <dimension ref="A1:Q71"/>
  <sheetViews>
    <sheetView showGridLines="0" zoomScaleNormal="100" workbookViewId="0"/>
  </sheetViews>
  <sheetFormatPr defaultColWidth="9.1796875" defaultRowHeight="13"/>
  <cols>
    <col min="1" max="1" width="13.7265625" style="29" customWidth="1"/>
    <col min="2" max="2" width="9.1796875" style="29"/>
    <col min="3" max="5" width="16.7265625" style="29" customWidth="1"/>
    <col min="6" max="6" width="9.1796875" style="29"/>
    <col min="7" max="7" width="16.26953125" style="29" customWidth="1"/>
    <col min="8" max="16384" width="9.1796875" style="29"/>
  </cols>
  <sheetData>
    <row r="1" spans="1:13">
      <c r="A1" s="20" t="s">
        <v>352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17">
      <c r="A20" s="137" t="s">
        <v>87</v>
      </c>
    </row>
    <row r="21" spans="1:17">
      <c r="A21" s="73" t="s">
        <v>13</v>
      </c>
      <c r="B21" s="151" t="s">
        <v>7</v>
      </c>
      <c r="C21" s="151" t="s">
        <v>24</v>
      </c>
      <c r="D21" s="151" t="s">
        <v>25</v>
      </c>
      <c r="E21" s="151" t="s">
        <v>26</v>
      </c>
      <c r="G21" s="73" t="s">
        <v>27</v>
      </c>
      <c r="H21" s="139">
        <f>A22</f>
        <v>2000</v>
      </c>
      <c r="I21" s="139">
        <f>A32</f>
        <v>2010</v>
      </c>
      <c r="J21" s="139">
        <f>A37</f>
        <v>2015</v>
      </c>
      <c r="K21" s="139">
        <f>A41</f>
        <v>2019</v>
      </c>
      <c r="L21" s="139">
        <f>A45</f>
        <v>2023</v>
      </c>
      <c r="M21" s="139">
        <f>A46</f>
        <v>2024</v>
      </c>
    </row>
    <row r="22" spans="1:17">
      <c r="A22" s="50">
        <v>2000</v>
      </c>
      <c r="B22" s="152">
        <v>0.275329824</v>
      </c>
      <c r="C22" s="152">
        <v>12.812102499163228</v>
      </c>
      <c r="D22" s="152">
        <v>3.046042125</v>
      </c>
      <c r="E22" s="152">
        <v>2.7741338099999999</v>
      </c>
      <c r="G22" s="166" t="s">
        <v>7</v>
      </c>
      <c r="H22" s="102">
        <f>B22/SUM($B$22:$E$22)</f>
        <v>1.4561853632710436E-2</v>
      </c>
      <c r="I22" s="102">
        <f>B32/SUM($B$32:$E$32)</f>
        <v>5.6555964870880014E-2</v>
      </c>
      <c r="J22" s="102">
        <f>B37/SUM($B$37:$E$37)</f>
        <v>3.8609744539663565E-2</v>
      </c>
      <c r="K22" s="102">
        <f>B41/SUM($B$41:$E$41)</f>
        <v>4.9091366008099054E-2</v>
      </c>
      <c r="L22" s="167">
        <f>B45/SUM(B45:E45)</f>
        <v>3.8867088432196488E-2</v>
      </c>
      <c r="M22" s="167">
        <f>B46/SUM(B46:E46)</f>
        <v>3.1525994345222824E-2</v>
      </c>
    </row>
    <row r="23" spans="1:17">
      <c r="A23" s="50">
        <v>2001</v>
      </c>
      <c r="B23" s="152">
        <v>0.50315865599999998</v>
      </c>
      <c r="C23" s="152">
        <v>12.606594531881379</v>
      </c>
      <c r="D23" s="152">
        <v>3.2078213999999998</v>
      </c>
      <c r="E23" s="152">
        <v>2.1696651899999999</v>
      </c>
      <c r="F23" s="165"/>
      <c r="G23" s="166" t="s">
        <v>28</v>
      </c>
      <c r="H23" s="102">
        <f>C22/SUM($B$22:$E$22)</f>
        <v>0.6776162444359769</v>
      </c>
      <c r="I23" s="102">
        <f>C32/SUM($B$32:$E$32)</f>
        <v>0.55810377965008562</v>
      </c>
      <c r="J23" s="102">
        <f>C37/SUM($B$37:$E$37)</f>
        <v>0.57771646353902906</v>
      </c>
      <c r="K23" s="102">
        <f>C41/SUM($B$41:$E$41)</f>
        <v>0.5236476570172387</v>
      </c>
      <c r="L23" s="167">
        <f>C45/SUM(B45:E45)</f>
        <v>0.59233157189130003</v>
      </c>
      <c r="M23" s="167">
        <f>C46/SUM(B46:E46)</f>
        <v>0.55352732101705648</v>
      </c>
      <c r="N23" s="40"/>
      <c r="O23" s="40"/>
      <c r="P23" s="40"/>
      <c r="Q23" s="40"/>
    </row>
    <row r="24" spans="1:17">
      <c r="A24" s="50">
        <v>2002</v>
      </c>
      <c r="B24" s="152">
        <v>0.86239999999999994</v>
      </c>
      <c r="C24" s="152">
        <v>12.105647512364335</v>
      </c>
      <c r="D24" s="152">
        <v>3.8717136000000001</v>
      </c>
      <c r="E24" s="152">
        <v>2.2151339999999999</v>
      </c>
      <c r="G24" s="168" t="s">
        <v>25</v>
      </c>
      <c r="H24" s="102">
        <f>D22/SUM($B$22:$E$22)</f>
        <v>0.16110139809380136</v>
      </c>
      <c r="I24" s="102">
        <f>D32/SUM($B$32:$E$32)</f>
        <v>0.12136336682495118</v>
      </c>
      <c r="J24" s="102">
        <f>D37/SUM($B$37:$E$37)</f>
        <v>0.14531791485360296</v>
      </c>
      <c r="K24" s="102">
        <f>D41/SUM($B$41:$E$41)</f>
        <v>0.13766006211711024</v>
      </c>
      <c r="L24" s="167">
        <f>D45/SUM(B45:E45)</f>
        <v>0.15719685880285758</v>
      </c>
      <c r="M24" s="167">
        <f>D46/SUM(B46:E46)</f>
        <v>0.14703836919265328</v>
      </c>
    </row>
    <row r="25" spans="1:17">
      <c r="A25" s="50">
        <v>2003</v>
      </c>
      <c r="B25" s="152">
        <v>1.1686400000000001</v>
      </c>
      <c r="C25" s="152">
        <v>12.845298577625382</v>
      </c>
      <c r="D25" s="152">
        <v>3.8752380000000004</v>
      </c>
      <c r="E25" s="152">
        <v>1.918671</v>
      </c>
      <c r="G25" s="168" t="s">
        <v>26</v>
      </c>
      <c r="H25" s="102">
        <f>E22/SUM($B$22:$E$22)</f>
        <v>0.1467205038375114</v>
      </c>
      <c r="I25" s="102">
        <f>E32/SUM($B$32:$E$32)</f>
        <v>0.26397688865408325</v>
      </c>
      <c r="J25" s="102">
        <f>E37/SUM($B$37:$E$37)</f>
        <v>0.23835587706770442</v>
      </c>
      <c r="K25" s="102">
        <f>E41/SUM($B$41:$E$41)</f>
        <v>0.28960091485755191</v>
      </c>
      <c r="L25" s="167">
        <f>E45/SUM(B45:E45)</f>
        <v>0.21160448087364572</v>
      </c>
      <c r="M25" s="167">
        <f>E46/SUM(B46:E46)</f>
        <v>0.26790831544506744</v>
      </c>
    </row>
    <row r="26" spans="1:17">
      <c r="A26" s="50">
        <v>2004</v>
      </c>
      <c r="B26" s="152">
        <v>1.3904000000000001</v>
      </c>
      <c r="C26" s="152">
        <v>13.312858226223353</v>
      </c>
      <c r="D26" s="152">
        <v>3.9788340000000004</v>
      </c>
      <c r="E26" s="152">
        <v>2.4658500000000001</v>
      </c>
      <c r="N26" s="40"/>
    </row>
    <row r="27" spans="1:17">
      <c r="A27" s="50">
        <v>2005</v>
      </c>
      <c r="B27" s="152">
        <v>1.7111436473758519</v>
      </c>
      <c r="C27" s="152">
        <v>13.392696134650759</v>
      </c>
      <c r="D27" s="152">
        <v>4.0785205859999998</v>
      </c>
      <c r="E27" s="152">
        <v>2.8847135100000001</v>
      </c>
      <c r="L27" s="40"/>
    </row>
    <row r="28" spans="1:17">
      <c r="A28" s="50">
        <v>2006</v>
      </c>
      <c r="B28" s="152">
        <v>2.0294966931948872</v>
      </c>
      <c r="C28" s="152">
        <v>14.245411880820891</v>
      </c>
      <c r="D28" s="152">
        <v>2.7768437880000003</v>
      </c>
      <c r="E28" s="152">
        <v>3.61826946</v>
      </c>
      <c r="L28" s="40"/>
    </row>
    <row r="29" spans="1:17">
      <c r="A29" s="50">
        <v>2007</v>
      </c>
      <c r="B29" s="152">
        <v>2.2515091407144872</v>
      </c>
      <c r="C29" s="152">
        <v>14.121949982200299</v>
      </c>
      <c r="D29" s="152">
        <v>3.3252286800000008</v>
      </c>
      <c r="E29" s="152">
        <v>5.2866594899999999</v>
      </c>
      <c r="L29" s="40"/>
    </row>
    <row r="30" spans="1:17">
      <c r="A30" s="50">
        <v>2008</v>
      </c>
      <c r="B30" s="152">
        <v>2.1578667268904295</v>
      </c>
      <c r="C30" s="152">
        <v>14.398287156384761</v>
      </c>
      <c r="D30" s="152">
        <v>3.5328906</v>
      </c>
      <c r="E30" s="152">
        <v>7.480017000000001</v>
      </c>
    </row>
    <row r="31" spans="1:17">
      <c r="A31" s="50">
        <v>2009</v>
      </c>
      <c r="B31" s="152">
        <v>1.8527927792227752</v>
      </c>
      <c r="C31" s="152">
        <v>14.565252661867811</v>
      </c>
      <c r="D31" s="152">
        <v>3.3921134812245004</v>
      </c>
      <c r="E31" s="152">
        <v>8.4001835677200027</v>
      </c>
    </row>
    <row r="32" spans="1:17">
      <c r="A32" s="50">
        <v>2010</v>
      </c>
      <c r="B32" s="152">
        <v>1.7660567676324341</v>
      </c>
      <c r="C32" s="152">
        <v>17.427745408332164</v>
      </c>
      <c r="D32" s="152">
        <v>3.7897787759999999</v>
      </c>
      <c r="E32" s="152">
        <v>8.2431300000000007</v>
      </c>
    </row>
    <row r="33" spans="1:10">
      <c r="A33" s="50">
        <v>2011</v>
      </c>
      <c r="B33" s="152">
        <v>1.7347691578776987</v>
      </c>
      <c r="C33" s="152">
        <v>20.759840640861423</v>
      </c>
      <c r="D33" s="152">
        <v>4.5044886479999997</v>
      </c>
      <c r="E33" s="152">
        <v>6.2303084099999992</v>
      </c>
      <c r="F33" s="165"/>
      <c r="G33" s="40"/>
      <c r="H33" s="40"/>
      <c r="I33" s="40"/>
      <c r="J33" s="40"/>
    </row>
    <row r="34" spans="1:10">
      <c r="A34" s="50">
        <v>2012</v>
      </c>
      <c r="B34" s="152">
        <v>1.7081886966860993</v>
      </c>
      <c r="C34" s="152">
        <v>24.387024279248077</v>
      </c>
      <c r="D34" s="152">
        <v>4.1435436299999999</v>
      </c>
      <c r="E34" s="152">
        <v>5.7626338199999996</v>
      </c>
    </row>
    <row r="35" spans="1:10">
      <c r="A35" s="50">
        <v>2013</v>
      </c>
      <c r="B35" s="152">
        <v>1.6467333542219953</v>
      </c>
      <c r="C35" s="152">
        <v>24.339185152044536</v>
      </c>
      <c r="D35" s="152">
        <v>5.1723432084072023</v>
      </c>
      <c r="E35" s="152">
        <v>6.7166999999999994</v>
      </c>
    </row>
    <row r="36" spans="1:10">
      <c r="A36" s="50">
        <v>2014</v>
      </c>
      <c r="B36" s="152">
        <v>1.5935029568333248</v>
      </c>
      <c r="C36" s="152">
        <v>25.639771260479101</v>
      </c>
      <c r="D36" s="152">
        <v>5.8823966160000003</v>
      </c>
      <c r="E36" s="152">
        <v>7.1259076800000001</v>
      </c>
    </row>
    <row r="37" spans="1:10">
      <c r="A37" s="50">
        <v>2015</v>
      </c>
      <c r="B37" s="152">
        <v>1.552167453159278</v>
      </c>
      <c r="C37" s="152">
        <v>23.225035610851346</v>
      </c>
      <c r="D37" s="152">
        <v>5.841989904000001</v>
      </c>
      <c r="E37" s="152">
        <v>9.5822502599999986</v>
      </c>
    </row>
    <row r="38" spans="1:10">
      <c r="A38" s="50">
        <v>2016</v>
      </c>
      <c r="B38" s="152">
        <v>1.5925576237440326</v>
      </c>
      <c r="C38" s="152">
        <v>24.155326664758228</v>
      </c>
      <c r="D38" s="152">
        <v>5.9275441800000008</v>
      </c>
      <c r="E38" s="152">
        <v>7.9529323500000002</v>
      </c>
    </row>
    <row r="39" spans="1:10">
      <c r="A39" s="50">
        <v>2017</v>
      </c>
      <c r="B39" s="152">
        <v>1.7339121849804504</v>
      </c>
      <c r="C39" s="152">
        <v>24.794833100195049</v>
      </c>
      <c r="D39" s="152">
        <v>6.4462161865149001</v>
      </c>
      <c r="E39" s="152">
        <v>7.4022752184011988</v>
      </c>
    </row>
    <row r="40" spans="1:10">
      <c r="A40" s="50">
        <v>2018</v>
      </c>
      <c r="B40" s="152">
        <v>1.9457802008091105</v>
      </c>
      <c r="C40" s="152">
        <v>21.539396890092206</v>
      </c>
      <c r="D40" s="152">
        <v>5.4544273868907016</v>
      </c>
      <c r="E40" s="152">
        <v>10.263115841061</v>
      </c>
    </row>
    <row r="41" spans="1:10">
      <c r="A41" s="50">
        <v>2019</v>
      </c>
      <c r="B41" s="152">
        <v>2.0097401394244532</v>
      </c>
      <c r="C41" s="152">
        <v>21.437490964286678</v>
      </c>
      <c r="D41" s="152">
        <v>5.6356336140000005</v>
      </c>
      <c r="E41" s="152">
        <v>11.855905229999996</v>
      </c>
    </row>
    <row r="42" spans="1:10">
      <c r="A42" s="50">
        <v>2020</v>
      </c>
      <c r="B42" s="152">
        <v>1.6568204814609944</v>
      </c>
      <c r="C42" s="152">
        <v>20.122729336521843</v>
      </c>
      <c r="D42" s="152">
        <v>5.22168162</v>
      </c>
      <c r="E42" s="152">
        <v>10.115527115093165</v>
      </c>
      <c r="F42" s="165"/>
      <c r="H42" s="40"/>
      <c r="I42" s="40"/>
    </row>
    <row r="43" spans="1:10">
      <c r="A43" s="50">
        <v>2021</v>
      </c>
      <c r="B43" s="152">
        <v>1.9027782688628476</v>
      </c>
      <c r="C43" s="152">
        <v>22.088693009134101</v>
      </c>
      <c r="D43" s="152">
        <v>5.9020670399999995</v>
      </c>
      <c r="E43" s="152">
        <v>8.9626027601614915</v>
      </c>
      <c r="F43" s="165"/>
      <c r="H43" s="40"/>
      <c r="I43" s="40"/>
      <c r="J43" s="40"/>
    </row>
    <row r="44" spans="1:10">
      <c r="A44" s="50">
        <v>2022</v>
      </c>
      <c r="B44" s="152">
        <v>1.9766324115496585</v>
      </c>
      <c r="C44" s="152">
        <v>24.183574260421231</v>
      </c>
      <c r="D44" s="152">
        <v>6.5136102480000009</v>
      </c>
      <c r="E44" s="152">
        <v>8.6418005700000009</v>
      </c>
    </row>
    <row r="45" spans="1:10">
      <c r="A45" s="50">
        <v>2023</v>
      </c>
      <c r="B45" s="152">
        <v>1.6973137319910492</v>
      </c>
      <c r="C45" s="152">
        <v>25.866936562969364</v>
      </c>
      <c r="D45" s="152">
        <v>6.8647382099999996</v>
      </c>
      <c r="E45" s="152">
        <v>9.240702240000001</v>
      </c>
      <c r="F45" s="165"/>
    </row>
    <row r="46" spans="1:10">
      <c r="A46" s="50">
        <v>2024</v>
      </c>
      <c r="B46" s="152">
        <v>1.4148416901601304</v>
      </c>
      <c r="C46" s="152">
        <v>24.84151718869586</v>
      </c>
      <c r="D46" s="152">
        <v>6.5988724260000007</v>
      </c>
      <c r="E46" s="152">
        <v>12.023343330000001</v>
      </c>
      <c r="F46" s="165"/>
    </row>
    <row r="47" spans="1:10">
      <c r="A47" s="50" t="s">
        <v>100</v>
      </c>
      <c r="B47" s="169">
        <f>(B46/B22)^(1/($A$46-$A$22))-1</f>
        <v>7.0579545026872248E-2</v>
      </c>
      <c r="C47" s="169">
        <f>(C46/C22)^(1/($A$46-$A$22))-1</f>
        <v>2.7972676675534824E-2</v>
      </c>
      <c r="D47" s="169">
        <f>(D46/D22)^(1/($A$46-$A$22))-1</f>
        <v>3.2735032584390256E-2</v>
      </c>
      <c r="E47" s="169">
        <f>(E46/E22)^(1/($A$46-$A$22))-1</f>
        <v>6.3010147053055299E-2</v>
      </c>
      <c r="F47" s="165"/>
    </row>
    <row r="50" spans="2:6">
      <c r="B50" s="142"/>
      <c r="C50" s="142"/>
      <c r="D50" s="142"/>
      <c r="E50" s="142"/>
      <c r="F50" s="142"/>
    </row>
    <row r="51" spans="2:6">
      <c r="B51" s="160"/>
      <c r="C51" s="160"/>
      <c r="D51" s="160"/>
      <c r="E51" s="160"/>
    </row>
    <row r="52" spans="2:6">
      <c r="B52" s="160"/>
      <c r="C52" s="160"/>
      <c r="D52" s="160"/>
      <c r="E52" s="160"/>
    </row>
    <row r="53" spans="2:6">
      <c r="B53" s="160"/>
      <c r="C53" s="160"/>
      <c r="D53" s="160"/>
      <c r="E53" s="160"/>
    </row>
    <row r="54" spans="2:6">
      <c r="B54" s="160"/>
      <c r="C54" s="160"/>
      <c r="D54" s="160"/>
      <c r="E54" s="160"/>
    </row>
    <row r="55" spans="2:6">
      <c r="B55" s="160"/>
      <c r="C55" s="160"/>
      <c r="D55" s="160"/>
      <c r="E55" s="160"/>
    </row>
    <row r="56" spans="2:6">
      <c r="B56" s="160"/>
      <c r="C56" s="160"/>
      <c r="D56" s="160"/>
      <c r="E56" s="160"/>
    </row>
    <row r="57" spans="2:6">
      <c r="B57" s="160"/>
      <c r="C57" s="160"/>
      <c r="D57" s="160"/>
      <c r="E57" s="160"/>
    </row>
    <row r="58" spans="2:6">
      <c r="B58" s="160"/>
      <c r="C58" s="160"/>
      <c r="D58" s="160"/>
      <c r="E58" s="160"/>
    </row>
    <row r="59" spans="2:6">
      <c r="B59" s="160"/>
      <c r="C59" s="160"/>
      <c r="D59" s="160"/>
      <c r="E59" s="160"/>
    </row>
    <row r="60" spans="2:6">
      <c r="B60" s="160"/>
      <c r="C60" s="160"/>
      <c r="D60" s="160"/>
      <c r="E60" s="160"/>
    </row>
    <row r="61" spans="2:6">
      <c r="B61" s="160"/>
      <c r="C61" s="160"/>
      <c r="D61" s="160"/>
      <c r="E61" s="160"/>
    </row>
    <row r="62" spans="2:6">
      <c r="B62" s="160"/>
      <c r="C62" s="160"/>
      <c r="D62" s="160"/>
      <c r="E62" s="160"/>
    </row>
    <row r="63" spans="2:6">
      <c r="B63" s="160"/>
      <c r="C63" s="160"/>
      <c r="D63" s="160"/>
      <c r="E63" s="160"/>
    </row>
    <row r="64" spans="2:6">
      <c r="B64" s="160"/>
      <c r="C64" s="160"/>
      <c r="D64" s="160"/>
      <c r="E64" s="160"/>
    </row>
    <row r="65" spans="2:5">
      <c r="B65" s="160"/>
      <c r="C65" s="160"/>
      <c r="D65" s="160"/>
      <c r="E65" s="160"/>
    </row>
    <row r="66" spans="2:5">
      <c r="B66" s="160"/>
      <c r="C66" s="160"/>
      <c r="D66" s="160"/>
      <c r="E66" s="160"/>
    </row>
    <row r="67" spans="2:5">
      <c r="B67" s="160"/>
      <c r="C67" s="160"/>
      <c r="D67" s="160"/>
      <c r="E67" s="160"/>
    </row>
    <row r="68" spans="2:5">
      <c r="B68" s="160"/>
      <c r="C68" s="160"/>
      <c r="D68" s="160"/>
      <c r="E68" s="160"/>
    </row>
    <row r="69" spans="2:5">
      <c r="B69" s="160"/>
      <c r="C69" s="160"/>
      <c r="D69" s="160"/>
      <c r="E69" s="160"/>
    </row>
    <row r="70" spans="2:5">
      <c r="B70" s="160"/>
      <c r="C70" s="160"/>
      <c r="D70" s="160"/>
      <c r="E70" s="160"/>
    </row>
    <row r="71" spans="2:5">
      <c r="B71" s="160"/>
      <c r="C71" s="160"/>
      <c r="D71" s="160"/>
      <c r="E71" s="160"/>
    </row>
  </sheetData>
  <phoneticPr fontId="7" type="noConversion"/>
  <hyperlinks>
    <hyperlink ref="M1" location="Índice!A1" display="&gt; Summary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35"/>
  <dimension ref="A1:M47"/>
  <sheetViews>
    <sheetView showGridLines="0" zoomScaleNormal="100" workbookViewId="0"/>
  </sheetViews>
  <sheetFormatPr defaultColWidth="9.1796875" defaultRowHeight="13"/>
  <cols>
    <col min="1" max="1" width="16.26953125" style="42" bestFit="1" customWidth="1"/>
    <col min="2" max="6" width="11.54296875" style="29" customWidth="1"/>
    <col min="7" max="7" width="9.1796875" style="29"/>
    <col min="8" max="8" width="11.7265625" style="29" bestFit="1" customWidth="1"/>
    <col min="9" max="16384" width="9.1796875" style="29"/>
  </cols>
  <sheetData>
    <row r="1" spans="1:13">
      <c r="A1" s="20" t="s">
        <v>353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6">
      <c r="A20" s="137" t="s">
        <v>87</v>
      </c>
    </row>
    <row r="21" spans="1:6">
      <c r="A21" s="146" t="s">
        <v>354</v>
      </c>
      <c r="B21" s="50" t="s">
        <v>84</v>
      </c>
      <c r="C21" s="50" t="s">
        <v>22</v>
      </c>
      <c r="D21" s="50" t="s">
        <v>23</v>
      </c>
      <c r="E21" s="50" t="s">
        <v>19</v>
      </c>
      <c r="F21" s="50" t="s">
        <v>3</v>
      </c>
    </row>
    <row r="22" spans="1:6">
      <c r="A22" s="50">
        <v>2000</v>
      </c>
      <c r="B22" s="152">
        <v>34.753548169429138</v>
      </c>
      <c r="C22" s="152">
        <v>3.6644023900181733</v>
      </c>
      <c r="D22" s="152">
        <v>10.946508248734601</v>
      </c>
      <c r="E22" s="152">
        <v>620.15854477271864</v>
      </c>
      <c r="F22" s="152">
        <v>28.056749002577206</v>
      </c>
    </row>
    <row r="23" spans="1:6">
      <c r="A23" s="50">
        <v>2001</v>
      </c>
      <c r="B23" s="152">
        <v>34.306980480113907</v>
      </c>
      <c r="C23" s="152">
        <v>3.6173764955756882</v>
      </c>
      <c r="D23" s="152">
        <v>10.529922471591085</v>
      </c>
      <c r="E23" s="152">
        <v>634.11550573140539</v>
      </c>
      <c r="F23" s="152">
        <v>27.056560115338318</v>
      </c>
    </row>
    <row r="24" spans="1:6">
      <c r="A24" s="50">
        <v>2002</v>
      </c>
      <c r="B24" s="152">
        <v>33.78068271471696</v>
      </c>
      <c r="C24" s="152">
        <v>3.5798722677143973</v>
      </c>
      <c r="D24" s="152">
        <v>10.378241937254103</v>
      </c>
      <c r="E24" s="152">
        <v>642.8812525204545</v>
      </c>
      <c r="F24" s="152">
        <v>25.145027256320983</v>
      </c>
    </row>
    <row r="25" spans="1:6">
      <c r="A25" s="50">
        <v>2003</v>
      </c>
      <c r="B25" s="152">
        <v>33.34978262602948</v>
      </c>
      <c r="C25" s="152">
        <v>3.5444279878360363</v>
      </c>
      <c r="D25" s="152">
        <v>9.3472127416851887</v>
      </c>
      <c r="E25" s="152">
        <v>569.6059161026426</v>
      </c>
      <c r="F25" s="152">
        <v>24.318205179501007</v>
      </c>
    </row>
    <row r="26" spans="1:6">
      <c r="A26" s="50">
        <v>2004</v>
      </c>
      <c r="B26" s="152">
        <v>32.355813023478262</v>
      </c>
      <c r="C26" s="152">
        <v>3.5093346414218183</v>
      </c>
      <c r="D26" s="152">
        <v>9.7620552343902158</v>
      </c>
      <c r="E26" s="152">
        <v>527.81668921702135</v>
      </c>
      <c r="F26" s="152">
        <v>23.604238587586959</v>
      </c>
    </row>
    <row r="27" spans="1:6">
      <c r="A27" s="50">
        <v>2005</v>
      </c>
      <c r="B27" s="152">
        <v>31.671345080251683</v>
      </c>
      <c r="C27" s="152">
        <v>3.4745846452022731</v>
      </c>
      <c r="D27" s="152">
        <v>9.8798916089621311</v>
      </c>
      <c r="E27" s="152">
        <v>482.39582265053917</v>
      </c>
      <c r="F27" s="152">
        <v>22.796083326535946</v>
      </c>
    </row>
    <row r="28" spans="1:6">
      <c r="A28" s="50">
        <v>2006</v>
      </c>
      <c r="B28" s="152">
        <v>31.015552876351911</v>
      </c>
      <c r="C28" s="152">
        <v>4.0568241568781387</v>
      </c>
      <c r="D28" s="152">
        <v>8.7177150688255836</v>
      </c>
      <c r="E28" s="152">
        <v>447.01314224960942</v>
      </c>
      <c r="F28" s="152">
        <v>22.360265332913162</v>
      </c>
    </row>
    <row r="29" spans="1:6">
      <c r="A29" s="50">
        <v>2007</v>
      </c>
      <c r="B29" s="152">
        <v>30.01697627426185</v>
      </c>
      <c r="C29" s="152">
        <v>4.0260337058007538</v>
      </c>
      <c r="D29" s="152">
        <v>10.290815508546645</v>
      </c>
      <c r="E29" s="152">
        <v>431.30797061188525</v>
      </c>
      <c r="F29" s="152">
        <v>22.12106299678776</v>
      </c>
    </row>
    <row r="30" spans="1:6">
      <c r="A30" s="50">
        <v>2008</v>
      </c>
      <c r="B30" s="152">
        <v>28.658114698059663</v>
      </c>
      <c r="C30" s="152">
        <v>3.9132473502712783</v>
      </c>
      <c r="D30" s="152">
        <v>10.869943159463435</v>
      </c>
      <c r="E30" s="152">
        <v>430.72376889172818</v>
      </c>
      <c r="F30" s="152">
        <v>21.865834812754652</v>
      </c>
    </row>
    <row r="31" spans="1:6">
      <c r="A31" s="50">
        <v>2009</v>
      </c>
      <c r="B31" s="152">
        <v>27.852867969947589</v>
      </c>
      <c r="C31" s="152">
        <v>4.1214049471448186</v>
      </c>
      <c r="D31" s="152">
        <v>9.6180726108844166</v>
      </c>
      <c r="E31" s="152">
        <v>411.17766097131505</v>
      </c>
      <c r="F31" s="152">
        <v>21.596676242145151</v>
      </c>
    </row>
    <row r="32" spans="1:6">
      <c r="A32" s="50">
        <v>2010</v>
      </c>
      <c r="B32" s="152">
        <v>26.661058987017736</v>
      </c>
      <c r="C32" s="152">
        <v>3.76654981971839</v>
      </c>
      <c r="D32" s="152">
        <v>11.744558404013276</v>
      </c>
      <c r="E32" s="152">
        <v>389.18316551573554</v>
      </c>
      <c r="F32" s="152">
        <v>21.536519970949485</v>
      </c>
    </row>
    <row r="33" spans="1:6">
      <c r="A33" s="50">
        <v>2011</v>
      </c>
      <c r="B33" s="152">
        <v>25.987591602869934</v>
      </c>
      <c r="C33" s="152">
        <v>3.4850065180777356</v>
      </c>
      <c r="D33" s="152">
        <v>8.6202496076867856</v>
      </c>
      <c r="E33" s="152">
        <v>383.57714396234314</v>
      </c>
      <c r="F33" s="152">
        <v>20.504218068658073</v>
      </c>
    </row>
    <row r="34" spans="1:6">
      <c r="A34" s="50">
        <v>2012</v>
      </c>
      <c r="B34" s="152">
        <v>25.5388831391728</v>
      </c>
      <c r="C34" s="152">
        <v>3.4852802296019978</v>
      </c>
      <c r="D34" s="152">
        <v>7.542103994037122</v>
      </c>
      <c r="E34" s="152">
        <v>380.45911399071156</v>
      </c>
      <c r="F34" s="152">
        <v>20.097868761170897</v>
      </c>
    </row>
    <row r="35" spans="1:6">
      <c r="A35" s="50">
        <v>2013</v>
      </c>
      <c r="B35" s="152">
        <v>25.113070281261955</v>
      </c>
      <c r="C35" s="152">
        <v>3.4981804828881771</v>
      </c>
      <c r="D35" s="152">
        <v>8.2262422059501183</v>
      </c>
      <c r="E35" s="152">
        <v>370.00482218539952</v>
      </c>
      <c r="F35" s="152">
        <v>20.0971474247592</v>
      </c>
    </row>
    <row r="36" spans="1:6">
      <c r="A36" s="50">
        <v>2014</v>
      </c>
      <c r="B36" s="152">
        <v>24.542469491897084</v>
      </c>
      <c r="C36" s="152">
        <v>3.5366496770237683</v>
      </c>
      <c r="D36" s="152">
        <v>7.4442269675718595</v>
      </c>
      <c r="E36" s="152">
        <v>348.72696618763962</v>
      </c>
      <c r="F36" s="152">
        <v>19.601451039797393</v>
      </c>
    </row>
    <row r="37" spans="1:6">
      <c r="A37" s="50">
        <v>2015</v>
      </c>
      <c r="B37" s="152">
        <v>24.041449324858618</v>
      </c>
      <c r="C37" s="152">
        <v>3.2904565092598999</v>
      </c>
      <c r="D37" s="152">
        <v>7.0744265294923219</v>
      </c>
      <c r="E37" s="152">
        <v>349.03027297229517</v>
      </c>
      <c r="F37" s="152">
        <v>18.775783562232782</v>
      </c>
    </row>
    <row r="38" spans="1:6">
      <c r="A38" s="50">
        <v>2016</v>
      </c>
      <c r="B38" s="152">
        <v>24.100819403826051</v>
      </c>
      <c r="C38" s="152">
        <v>2.8209994574479755</v>
      </c>
      <c r="D38" s="152">
        <v>5.5110443645659934</v>
      </c>
      <c r="E38" s="152">
        <v>335.46716356658465</v>
      </c>
      <c r="F38" s="152">
        <v>18.13765489980738</v>
      </c>
    </row>
    <row r="39" spans="1:6">
      <c r="A39" s="50">
        <v>2017</v>
      </c>
      <c r="B39" s="152">
        <v>23.827253818194933</v>
      </c>
      <c r="C39" s="152">
        <v>2.814184438264649</v>
      </c>
      <c r="D39" s="152">
        <v>5.4596477029802761</v>
      </c>
      <c r="E39" s="152">
        <v>322.31975903114727</v>
      </c>
      <c r="F39" s="152">
        <v>17.689049445629117</v>
      </c>
    </row>
    <row r="40" spans="1:6">
      <c r="A40" s="50">
        <v>2018</v>
      </c>
      <c r="B40" s="152">
        <v>23.11559703321014</v>
      </c>
      <c r="C40" s="152">
        <v>2.8011261996038836</v>
      </c>
      <c r="D40" s="152">
        <v>5.3932151450438948</v>
      </c>
      <c r="E40" s="152">
        <v>317.52755815390827</v>
      </c>
      <c r="F40" s="152">
        <v>17.209957934656327</v>
      </c>
    </row>
    <row r="41" spans="1:6">
      <c r="A41" s="50">
        <v>2019</v>
      </c>
      <c r="B41" s="152">
        <v>22.467832278888096</v>
      </c>
      <c r="C41" s="152">
        <v>2.9539092785871102</v>
      </c>
      <c r="D41" s="152">
        <v>4.6562270360269302</v>
      </c>
      <c r="E41" s="152">
        <v>309.39127095563344</v>
      </c>
      <c r="F41" s="152">
        <v>17.192778656834868</v>
      </c>
    </row>
    <row r="42" spans="1:6">
      <c r="A42" s="50">
        <v>2020</v>
      </c>
      <c r="B42" s="152">
        <v>20.993006923616608</v>
      </c>
      <c r="C42" s="152">
        <v>3.0457278078647958</v>
      </c>
      <c r="D42" s="152">
        <v>4.4559833011195629</v>
      </c>
      <c r="E42" s="152">
        <v>306.37772031185227</v>
      </c>
      <c r="F42" s="152">
        <v>16.896481251967451</v>
      </c>
    </row>
    <row r="43" spans="1:6">
      <c r="A43" s="50">
        <v>2021</v>
      </c>
      <c r="B43" s="152">
        <v>20.867210750238975</v>
      </c>
      <c r="C43" s="152">
        <v>3.0763965302188736</v>
      </c>
      <c r="D43" s="152">
        <v>4.3107718464529263</v>
      </c>
      <c r="E43" s="152">
        <v>292.24827514771829</v>
      </c>
      <c r="F43" s="152">
        <v>16.829358969543133</v>
      </c>
    </row>
    <row r="44" spans="1:6">
      <c r="A44" s="50">
        <v>2022</v>
      </c>
      <c r="B44" s="152">
        <v>20.766942863188735</v>
      </c>
      <c r="C44" s="152">
        <v>2.9372387992755571</v>
      </c>
      <c r="D44" s="152">
        <v>4.0905259129433507</v>
      </c>
      <c r="E44" s="152">
        <v>305.18517280722079</v>
      </c>
      <c r="F44" s="152">
        <v>16.538608055962779</v>
      </c>
    </row>
    <row r="45" spans="1:6">
      <c r="A45" s="50">
        <v>2023</v>
      </c>
      <c r="B45" s="152">
        <v>20.146914603224484</v>
      </c>
      <c r="C45" s="152">
        <v>3.0230674262534265</v>
      </c>
      <c r="D45" s="152">
        <v>4.0278240018561258</v>
      </c>
      <c r="E45" s="152">
        <v>299.91205728184565</v>
      </c>
      <c r="F45" s="152">
        <v>16.337415168411731</v>
      </c>
    </row>
    <row r="46" spans="1:6">
      <c r="A46" s="50">
        <v>2024</v>
      </c>
      <c r="B46" s="152">
        <v>19.322949813081543</v>
      </c>
      <c r="C46" s="152">
        <v>3.0822773894570941</v>
      </c>
      <c r="D46" s="152">
        <v>4.0047885538482122</v>
      </c>
      <c r="E46" s="152">
        <v>292.07421500155556</v>
      </c>
      <c r="F46" s="152">
        <v>16.163120331335936</v>
      </c>
    </row>
    <row r="47" spans="1:6">
      <c r="A47" s="50" t="s">
        <v>355</v>
      </c>
      <c r="B47" s="170">
        <v>-2.398391363256791E-2</v>
      </c>
      <c r="C47" s="170">
        <v>-7.2356486043222423E-3</v>
      </c>
      <c r="D47" s="170">
        <v>-6.1264698376066185E-2</v>
      </c>
      <c r="E47" s="170">
        <v>-1.9599900172269424E-2</v>
      </c>
      <c r="F47" s="170">
        <v>-1.6510603873535756E-2</v>
      </c>
    </row>
  </sheetData>
  <hyperlinks>
    <hyperlink ref="M1" location="Índice!A1" display="&gt; Summary" xr:uid="{00000000-0004-0000-3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36"/>
  <dimension ref="A1:M26"/>
  <sheetViews>
    <sheetView showGridLines="0" workbookViewId="0"/>
  </sheetViews>
  <sheetFormatPr defaultColWidth="9.1796875" defaultRowHeight="13"/>
  <cols>
    <col min="1" max="1" width="15" style="29" customWidth="1"/>
    <col min="2" max="5" width="12.81640625" style="29" customWidth="1"/>
    <col min="6" max="7" width="9.1796875" style="29"/>
    <col min="8" max="8" width="11.7265625" style="29" bestFit="1" customWidth="1"/>
    <col min="9" max="16384" width="9.1796875" style="29"/>
  </cols>
  <sheetData>
    <row r="1" spans="1:13">
      <c r="A1" s="20" t="s">
        <v>356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5">
      <c r="A20" s="137" t="s">
        <v>87</v>
      </c>
    </row>
    <row r="21" spans="1:5">
      <c r="A21" s="32" t="s">
        <v>0</v>
      </c>
      <c r="B21" s="50" t="s">
        <v>84</v>
      </c>
      <c r="C21" s="50" t="s">
        <v>22</v>
      </c>
      <c r="D21" s="50" t="s">
        <v>23</v>
      </c>
      <c r="E21" s="50" t="s">
        <v>19</v>
      </c>
    </row>
    <row r="22" spans="1:5">
      <c r="A22" s="50">
        <v>2000</v>
      </c>
      <c r="B22" s="171">
        <v>0.71463007969953296</v>
      </c>
      <c r="C22" s="171">
        <v>0.14515068352851726</v>
      </c>
      <c r="D22" s="171">
        <v>0.13951210076703155</v>
      </c>
      <c r="E22" s="171">
        <v>7.0713600491816031E-4</v>
      </c>
    </row>
    <row r="23" spans="1:5">
      <c r="A23" s="50">
        <v>2015</v>
      </c>
      <c r="B23" s="171">
        <v>0.68652071858236585</v>
      </c>
      <c r="C23" s="171">
        <v>0.18839460008502476</v>
      </c>
      <c r="D23" s="171">
        <v>0.12469398433281029</v>
      </c>
      <c r="E23" s="171">
        <v>3.9069699979904304E-4</v>
      </c>
    </row>
    <row r="24" spans="1:5">
      <c r="A24" s="50">
        <v>2019</v>
      </c>
      <c r="B24" s="171">
        <v>0.66865793034219645</v>
      </c>
      <c r="C24" s="171">
        <v>0.19036839514507514</v>
      </c>
      <c r="D24" s="171">
        <v>0.14061503334900352</v>
      </c>
      <c r="E24" s="171">
        <v>3.5864116372493648E-4</v>
      </c>
    </row>
    <row r="25" spans="1:5">
      <c r="A25" s="50">
        <v>2023</v>
      </c>
      <c r="B25" s="171">
        <v>0.7120547953351466</v>
      </c>
      <c r="C25" s="171">
        <v>0.16508319203531177</v>
      </c>
      <c r="D25" s="171">
        <v>0.1225712430599598</v>
      </c>
      <c r="E25" s="171">
        <v>2.9076956958207163E-4</v>
      </c>
    </row>
    <row r="26" spans="1:5">
      <c r="A26" s="50">
        <v>2024</v>
      </c>
      <c r="B26" s="171">
        <v>0.7157238090066842</v>
      </c>
      <c r="C26" s="171">
        <v>0.16142484674322397</v>
      </c>
      <c r="D26" s="171">
        <v>0.12253871325415443</v>
      </c>
      <c r="E26" s="171">
        <v>3.1263099593740616E-4</v>
      </c>
    </row>
  </sheetData>
  <hyperlinks>
    <hyperlink ref="M1" location="Índice!A1" display="&gt; Summary" xr:uid="{00000000-0004-0000-3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53"/>
  <dimension ref="A1:M46"/>
  <sheetViews>
    <sheetView showGridLines="0" workbookViewId="0"/>
  </sheetViews>
  <sheetFormatPr defaultColWidth="9.1796875" defaultRowHeight="13"/>
  <cols>
    <col min="1" max="1" width="18.54296875" style="29" customWidth="1"/>
    <col min="2" max="4" width="10.54296875" style="29" customWidth="1"/>
    <col min="5" max="5" width="12.7265625" style="29" bestFit="1" customWidth="1"/>
    <col min="6" max="6" width="10.54296875" style="29" customWidth="1"/>
    <col min="7" max="16384" width="9.1796875" style="29"/>
  </cols>
  <sheetData>
    <row r="1" spans="1:13">
      <c r="A1" s="20" t="s">
        <v>357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6">
      <c r="A20" s="137" t="s">
        <v>87</v>
      </c>
    </row>
    <row r="21" spans="1:6">
      <c r="A21" s="172" t="s">
        <v>29</v>
      </c>
      <c r="B21" s="173" t="s">
        <v>30</v>
      </c>
      <c r="C21" s="173" t="s">
        <v>31</v>
      </c>
      <c r="D21" s="173" t="s">
        <v>32</v>
      </c>
      <c r="E21" s="173" t="s">
        <v>33</v>
      </c>
      <c r="F21" s="173" t="s">
        <v>34</v>
      </c>
    </row>
    <row r="22" spans="1:6">
      <c r="A22" s="172">
        <v>2000</v>
      </c>
      <c r="B22" s="174">
        <v>12872</v>
      </c>
      <c r="C22" s="174">
        <v>306793</v>
      </c>
      <c r="D22" s="174">
        <v>264022</v>
      </c>
      <c r="E22" s="174">
        <v>251209</v>
      </c>
      <c r="F22" s="174">
        <v>130227</v>
      </c>
    </row>
    <row r="23" spans="1:6">
      <c r="A23" s="172">
        <v>2001</v>
      </c>
      <c r="B23" s="174">
        <v>17338</v>
      </c>
      <c r="C23" s="174">
        <v>317704</v>
      </c>
      <c r="D23" s="174">
        <v>262807</v>
      </c>
      <c r="E23" s="174">
        <v>258499</v>
      </c>
      <c r="F23" s="174">
        <v>139982</v>
      </c>
    </row>
    <row r="24" spans="1:6">
      <c r="A24" s="172">
        <v>2002</v>
      </c>
      <c r="B24" s="174">
        <v>23638</v>
      </c>
      <c r="C24" s="174">
        <v>323531</v>
      </c>
      <c r="D24" s="174">
        <v>259700</v>
      </c>
      <c r="E24" s="174">
        <v>262188</v>
      </c>
      <c r="F24" s="174">
        <v>149343</v>
      </c>
    </row>
    <row r="25" spans="1:6">
      <c r="A25" s="172">
        <v>2003</v>
      </c>
      <c r="B25" s="174">
        <v>28321</v>
      </c>
      <c r="C25" s="174">
        <v>327325</v>
      </c>
      <c r="D25" s="174">
        <v>255229</v>
      </c>
      <c r="E25" s="174">
        <v>267283</v>
      </c>
      <c r="F25" s="174">
        <v>161552</v>
      </c>
    </row>
    <row r="26" spans="1:6">
      <c r="A26" s="172">
        <v>2004</v>
      </c>
      <c r="B26" s="174">
        <v>33342</v>
      </c>
      <c r="C26" s="174">
        <v>333165</v>
      </c>
      <c r="D26" s="174">
        <v>251037</v>
      </c>
      <c r="E26" s="174">
        <v>277569</v>
      </c>
      <c r="F26" s="174">
        <v>180419</v>
      </c>
    </row>
    <row r="27" spans="1:6">
      <c r="A27" s="172">
        <v>2005</v>
      </c>
      <c r="B27" s="174">
        <v>39156</v>
      </c>
      <c r="C27" s="174">
        <v>338392</v>
      </c>
      <c r="D27" s="174">
        <v>246771</v>
      </c>
      <c r="E27" s="174">
        <v>287786</v>
      </c>
      <c r="F27" s="174">
        <v>195942</v>
      </c>
    </row>
    <row r="28" spans="1:6">
      <c r="A28" s="172">
        <v>2006</v>
      </c>
      <c r="B28" s="174">
        <v>45350</v>
      </c>
      <c r="C28" s="174">
        <v>342780</v>
      </c>
      <c r="D28" s="174">
        <v>243723</v>
      </c>
      <c r="E28" s="174">
        <v>295234</v>
      </c>
      <c r="F28" s="174">
        <v>208633</v>
      </c>
    </row>
    <row r="29" spans="1:6">
      <c r="A29" s="172">
        <v>2007</v>
      </c>
      <c r="B29" s="174">
        <v>52363</v>
      </c>
      <c r="C29" s="174">
        <v>349866</v>
      </c>
      <c r="D29" s="174">
        <v>242500</v>
      </c>
      <c r="E29" s="174">
        <v>310141</v>
      </c>
      <c r="F29" s="174">
        <v>229689</v>
      </c>
    </row>
    <row r="30" spans="1:6">
      <c r="A30" s="172">
        <v>2008</v>
      </c>
      <c r="B30" s="174">
        <v>59550</v>
      </c>
      <c r="C30" s="174">
        <v>359685</v>
      </c>
      <c r="D30" s="174">
        <v>241804</v>
      </c>
      <c r="E30" s="174">
        <v>333921</v>
      </c>
      <c r="F30" s="174">
        <v>260355</v>
      </c>
    </row>
    <row r="31" spans="1:6">
      <c r="A31" s="172">
        <v>2009</v>
      </c>
      <c r="B31" s="174">
        <v>64243</v>
      </c>
      <c r="C31" s="174">
        <v>369581</v>
      </c>
      <c r="D31" s="174">
        <v>240749</v>
      </c>
      <c r="E31" s="174">
        <v>354360</v>
      </c>
      <c r="F31" s="174">
        <v>282460</v>
      </c>
    </row>
    <row r="32" spans="1:6">
      <c r="A32" s="172">
        <v>2010</v>
      </c>
      <c r="B32" s="174">
        <v>69481</v>
      </c>
      <c r="C32" s="174">
        <v>387734</v>
      </c>
      <c r="D32" s="174">
        <v>242368</v>
      </c>
      <c r="E32" s="174">
        <v>389344</v>
      </c>
      <c r="F32" s="174">
        <v>324512</v>
      </c>
    </row>
    <row r="33" spans="1:6">
      <c r="A33" s="172">
        <v>2011</v>
      </c>
      <c r="B33" s="174">
        <v>75094</v>
      </c>
      <c r="C33" s="174">
        <v>410276</v>
      </c>
      <c r="D33" s="174">
        <v>244096</v>
      </c>
      <c r="E33" s="174">
        <v>431348</v>
      </c>
      <c r="F33" s="174">
        <v>366831</v>
      </c>
    </row>
    <row r="34" spans="1:6">
      <c r="A34" s="172">
        <v>2012</v>
      </c>
      <c r="B34" s="174">
        <v>79153</v>
      </c>
      <c r="C34" s="174">
        <v>425991</v>
      </c>
      <c r="D34" s="174">
        <v>243575</v>
      </c>
      <c r="E34" s="174">
        <v>460035</v>
      </c>
      <c r="F34" s="174">
        <v>395787</v>
      </c>
    </row>
    <row r="35" spans="1:6">
      <c r="A35" s="172">
        <v>2013</v>
      </c>
      <c r="B35" s="174">
        <v>82006</v>
      </c>
      <c r="C35" s="174">
        <v>441902</v>
      </c>
      <c r="D35" s="174">
        <v>242482</v>
      </c>
      <c r="E35" s="174">
        <v>489839</v>
      </c>
      <c r="F35" s="174">
        <v>437991</v>
      </c>
    </row>
    <row r="36" spans="1:6">
      <c r="A36" s="172">
        <v>2014</v>
      </c>
      <c r="B36" s="174">
        <v>83154</v>
      </c>
      <c r="C36" s="174">
        <v>451875</v>
      </c>
      <c r="D36" s="174">
        <v>242047</v>
      </c>
      <c r="E36" s="174">
        <v>515605</v>
      </c>
      <c r="F36" s="174">
        <v>470637</v>
      </c>
    </row>
    <row r="37" spans="1:6">
      <c r="A37" s="172">
        <v>2015</v>
      </c>
      <c r="B37" s="174">
        <v>83932</v>
      </c>
      <c r="C37" s="174">
        <v>452079</v>
      </c>
      <c r="D37" s="174">
        <v>236932</v>
      </c>
      <c r="E37" s="174">
        <v>518007</v>
      </c>
      <c r="F37" s="174">
        <v>473402</v>
      </c>
    </row>
    <row r="38" spans="1:6">
      <c r="A38" s="172">
        <v>2016</v>
      </c>
      <c r="B38" s="174">
        <v>84415</v>
      </c>
      <c r="C38" s="174">
        <v>445881</v>
      </c>
      <c r="D38" s="174">
        <v>229165</v>
      </c>
      <c r="E38" s="174">
        <v>511786</v>
      </c>
      <c r="F38" s="174">
        <v>472021</v>
      </c>
    </row>
    <row r="39" spans="1:6">
      <c r="A39" s="172">
        <v>2017</v>
      </c>
      <c r="B39" s="174">
        <v>84811</v>
      </c>
      <c r="C39" s="174">
        <v>438196</v>
      </c>
      <c r="D39" s="174">
        <v>221860</v>
      </c>
      <c r="E39" s="174">
        <v>504605</v>
      </c>
      <c r="F39" s="174">
        <v>473766</v>
      </c>
    </row>
    <row r="40" spans="1:6">
      <c r="A40" s="172">
        <v>2018</v>
      </c>
      <c r="B40" s="174">
        <v>85719</v>
      </c>
      <c r="C40" s="174">
        <v>430443</v>
      </c>
      <c r="D40" s="174">
        <v>217826</v>
      </c>
      <c r="E40" s="174">
        <v>501430</v>
      </c>
      <c r="F40" s="174">
        <v>491286</v>
      </c>
    </row>
    <row r="41" spans="1:6">
      <c r="A41" s="172">
        <v>2019</v>
      </c>
      <c r="B41" s="174">
        <v>87476</v>
      </c>
      <c r="C41" s="174">
        <v>422325</v>
      </c>
      <c r="D41" s="174">
        <v>216428</v>
      </c>
      <c r="E41" s="174">
        <v>503433</v>
      </c>
      <c r="F41" s="174">
        <v>524831</v>
      </c>
    </row>
    <row r="42" spans="1:6">
      <c r="A42" s="172">
        <v>2020</v>
      </c>
      <c r="B42" s="174">
        <v>88880</v>
      </c>
      <c r="C42" s="174">
        <v>412126</v>
      </c>
      <c r="D42" s="174">
        <v>213367</v>
      </c>
      <c r="E42" s="174">
        <v>505268</v>
      </c>
      <c r="F42" s="174">
        <v>549216</v>
      </c>
    </row>
    <row r="43" spans="1:6">
      <c r="A43" s="172">
        <v>2021</v>
      </c>
      <c r="B43" s="174">
        <v>91904</v>
      </c>
      <c r="C43" s="174">
        <v>405605</v>
      </c>
      <c r="D43" s="174">
        <v>213327</v>
      </c>
      <c r="E43" s="174">
        <v>515766</v>
      </c>
      <c r="F43" s="174">
        <v>594365</v>
      </c>
    </row>
    <row r="44" spans="1:6">
      <c r="A44" s="172">
        <v>2022</v>
      </c>
      <c r="B44" s="174">
        <v>95734</v>
      </c>
      <c r="C44" s="174">
        <v>397246</v>
      </c>
      <c r="D44" s="174">
        <v>212382</v>
      </c>
      <c r="E44" s="174">
        <v>526391</v>
      </c>
      <c r="F44" s="174">
        <v>636736</v>
      </c>
    </row>
    <row r="45" spans="1:6">
      <c r="A45" s="172">
        <v>2023</v>
      </c>
      <c r="B45" s="174">
        <v>100424</v>
      </c>
      <c r="C45" s="174">
        <v>387117</v>
      </c>
      <c r="D45" s="174">
        <v>209223</v>
      </c>
      <c r="E45" s="174">
        <v>532411</v>
      </c>
      <c r="F45" s="174">
        <v>665802</v>
      </c>
    </row>
    <row r="46" spans="1:6">
      <c r="A46" s="172">
        <v>2024</v>
      </c>
      <c r="B46" s="174">
        <v>103622</v>
      </c>
      <c r="C46" s="174">
        <v>378366</v>
      </c>
      <c r="D46" s="174">
        <v>207699</v>
      </c>
      <c r="E46" s="174">
        <v>543845</v>
      </c>
      <c r="F46" s="174">
        <v>703178</v>
      </c>
    </row>
  </sheetData>
  <hyperlinks>
    <hyperlink ref="M1" location="Índice!A1" display="&gt; Summary" xr:uid="{00000000-0004-0000-3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273-F796-4334-A4A8-CFFA014A084B}">
  <sheetPr codeName="Planilha66"/>
  <dimension ref="A1:Z26"/>
  <sheetViews>
    <sheetView showGridLines="0" zoomScaleNormal="100" workbookViewId="0"/>
  </sheetViews>
  <sheetFormatPr defaultColWidth="9.1796875" defaultRowHeight="13"/>
  <cols>
    <col min="1" max="1" width="35.7265625" style="29" customWidth="1"/>
    <col min="2" max="2" width="11.54296875" style="29" customWidth="1"/>
    <col min="3" max="3" width="11.81640625" style="29" customWidth="1"/>
    <col min="4" max="4" width="12.54296875" style="29" customWidth="1"/>
    <col min="5" max="5" width="10.7265625" style="29" customWidth="1"/>
    <col min="6" max="6" width="9.1796875" style="29"/>
    <col min="7" max="7" width="10.54296875" style="29" bestFit="1" customWidth="1"/>
    <col min="8" max="16384" width="9.1796875" style="29"/>
  </cols>
  <sheetData>
    <row r="1" spans="1:13">
      <c r="A1" s="20" t="s">
        <v>358</v>
      </c>
      <c r="B1" s="20"/>
      <c r="C1" s="20"/>
      <c r="D1" s="20"/>
      <c r="E1" s="20"/>
      <c r="F1" s="20"/>
      <c r="G1" s="20"/>
      <c r="H1" s="20"/>
      <c r="I1" s="20"/>
      <c r="J1" s="143"/>
      <c r="M1" s="136" t="s">
        <v>85</v>
      </c>
    </row>
    <row r="2" spans="1:13">
      <c r="A2" s="29" t="s">
        <v>103</v>
      </c>
    </row>
    <row r="20" spans="1:26">
      <c r="A20" s="137" t="s">
        <v>87</v>
      </c>
    </row>
    <row r="21" spans="1:26">
      <c r="A21" s="84"/>
      <c r="B21" s="175">
        <v>2000</v>
      </c>
      <c r="C21" s="175">
        <v>2001</v>
      </c>
      <c r="D21" s="175">
        <v>2002</v>
      </c>
      <c r="E21" s="175">
        <v>2003</v>
      </c>
      <c r="F21" s="175">
        <v>2004</v>
      </c>
      <c r="G21" s="175">
        <v>2005</v>
      </c>
      <c r="H21" s="175">
        <v>2006</v>
      </c>
      <c r="I21" s="175">
        <v>2007</v>
      </c>
      <c r="J21" s="175">
        <v>2008</v>
      </c>
      <c r="K21" s="175">
        <v>2009</v>
      </c>
      <c r="L21" s="175">
        <v>2010</v>
      </c>
      <c r="M21" s="175">
        <v>2011</v>
      </c>
      <c r="N21" s="175">
        <v>2012</v>
      </c>
      <c r="O21" s="175">
        <v>2013</v>
      </c>
      <c r="P21" s="175">
        <v>2014</v>
      </c>
      <c r="Q21" s="175">
        <v>2015</v>
      </c>
      <c r="R21" s="175">
        <v>2016</v>
      </c>
      <c r="S21" s="175">
        <v>2017</v>
      </c>
      <c r="T21" s="175">
        <v>2018</v>
      </c>
      <c r="U21" s="175">
        <v>2019</v>
      </c>
      <c r="V21" s="175">
        <v>2020</v>
      </c>
      <c r="W21" s="175">
        <v>2021</v>
      </c>
      <c r="X21" s="175">
        <v>2022</v>
      </c>
      <c r="Y21" s="175">
        <v>2023</v>
      </c>
      <c r="Z21" s="175">
        <v>2024</v>
      </c>
    </row>
    <row r="22" spans="1:26">
      <c r="A22" s="84" t="s">
        <v>359</v>
      </c>
      <c r="B22" s="176">
        <v>529599.96684097534</v>
      </c>
      <c r="C22" s="176">
        <v>552461.79315404594</v>
      </c>
      <c r="D22" s="176">
        <v>587802.19801562454</v>
      </c>
      <c r="E22" s="176">
        <v>567689.20343997877</v>
      </c>
      <c r="F22" s="176">
        <v>634292.09934394259</v>
      </c>
      <c r="G22" s="176">
        <v>642346.76164116815</v>
      </c>
      <c r="H22" s="176">
        <v>665630.63922015717</v>
      </c>
      <c r="I22" s="176">
        <v>727809.81342375232</v>
      </c>
      <c r="J22" s="176">
        <v>807199.67450457381</v>
      </c>
      <c r="K22" s="176">
        <v>803006.05153467786</v>
      </c>
      <c r="L22" s="176">
        <v>937205.85803790484</v>
      </c>
      <c r="M22" s="176">
        <v>1018090.5834175654</v>
      </c>
      <c r="N22" s="176">
        <v>1099420.3586010097</v>
      </c>
      <c r="O22" s="176">
        <v>1202555.8584447687</v>
      </c>
      <c r="P22" s="176">
        <v>1237120.1123690531</v>
      </c>
      <c r="Q22" s="176">
        <v>1184507.0202774007</v>
      </c>
      <c r="R22" s="176">
        <v>1142744.3278543029</v>
      </c>
      <c r="S22" s="176">
        <v>1159840.1834256747</v>
      </c>
      <c r="T22" s="176">
        <v>1190853.6852363404</v>
      </c>
      <c r="U22" s="176">
        <v>1264994.6288365282</v>
      </c>
      <c r="V22" s="176">
        <v>1439649.0570534754</v>
      </c>
      <c r="W22" s="176">
        <v>1570639.2742173173</v>
      </c>
      <c r="X22" s="176">
        <v>1614145.3931540654</v>
      </c>
      <c r="Y22" s="176">
        <v>1680201.6419593662</v>
      </c>
      <c r="Z22" s="176">
        <v>1760297.7783566515</v>
      </c>
    </row>
    <row r="23" spans="1:26">
      <c r="A23" s="84" t="s">
        <v>360</v>
      </c>
      <c r="B23" s="176">
        <v>18405.477958135911</v>
      </c>
      <c r="C23" s="176">
        <v>18953.295953744579</v>
      </c>
      <c r="D23" s="176">
        <v>19856.359550179041</v>
      </c>
      <c r="E23" s="176">
        <v>18932.31153386712</v>
      </c>
      <c r="F23" s="176">
        <v>20523.036568642106</v>
      </c>
      <c r="G23" s="176">
        <v>20343.985949119611</v>
      </c>
      <c r="H23" s="176">
        <v>20644.902286852706</v>
      </c>
      <c r="I23" s="176">
        <v>21846.649901715718</v>
      </c>
      <c r="J23" s="176">
        <v>23132.820856188504</v>
      </c>
      <c r="K23" s="176">
        <v>22366.02153246431</v>
      </c>
      <c r="L23" s="176">
        <v>24986.900664127152</v>
      </c>
      <c r="M23" s="176">
        <v>26457.722296583277</v>
      </c>
      <c r="N23" s="176">
        <v>28077.968059138642</v>
      </c>
      <c r="O23" s="176">
        <v>30199.869790266777</v>
      </c>
      <c r="P23" s="176">
        <v>30361.982615629779</v>
      </c>
      <c r="Q23" s="176">
        <v>28477.265502938408</v>
      </c>
      <c r="R23" s="176">
        <v>27541.074670363145</v>
      </c>
      <c r="S23" s="176">
        <v>27635.80643902532</v>
      </c>
      <c r="T23" s="176">
        <v>27527.293913436515</v>
      </c>
      <c r="U23" s="176">
        <v>28421.687154393414</v>
      </c>
      <c r="V23" s="176">
        <v>30222.562622301732</v>
      </c>
      <c r="W23" s="176">
        <v>32774.860747695144</v>
      </c>
      <c r="X23" s="176">
        <v>33520.865152509788</v>
      </c>
      <c r="Y23" s="176">
        <v>33850.878996752908</v>
      </c>
      <c r="Z23" s="176">
        <v>34014.145627264515</v>
      </c>
    </row>
    <row r="24" spans="1:26">
      <c r="A24" s="84" t="s">
        <v>361</v>
      </c>
      <c r="B24" s="177">
        <v>34.753548169429138</v>
      </c>
      <c r="C24" s="177">
        <v>34.306980480113907</v>
      </c>
      <c r="D24" s="177">
        <v>33.78068271471696</v>
      </c>
      <c r="E24" s="177">
        <v>33.34978262602948</v>
      </c>
      <c r="F24" s="177">
        <v>32.355813023478262</v>
      </c>
      <c r="G24" s="177">
        <v>31.671345080251683</v>
      </c>
      <c r="H24" s="177">
        <v>31.015552876351911</v>
      </c>
      <c r="I24" s="177">
        <v>30.01697627426185</v>
      </c>
      <c r="J24" s="177">
        <v>28.658114698059663</v>
      </c>
      <c r="K24" s="177">
        <v>27.852867969947589</v>
      </c>
      <c r="L24" s="177">
        <v>26.661058987017736</v>
      </c>
      <c r="M24" s="177">
        <v>25.987591602869934</v>
      </c>
      <c r="N24" s="177">
        <v>25.5388831391728</v>
      </c>
      <c r="O24" s="177">
        <v>25.113070281261955</v>
      </c>
      <c r="P24" s="177">
        <v>24.542469491897084</v>
      </c>
      <c r="Q24" s="177">
        <v>24.041449324858618</v>
      </c>
      <c r="R24" s="177">
        <v>24.100819403826051</v>
      </c>
      <c r="S24" s="177">
        <v>23.827253818194933</v>
      </c>
      <c r="T24" s="177">
        <v>23.11559703321014</v>
      </c>
      <c r="U24" s="177">
        <v>22.467832278888096</v>
      </c>
      <c r="V24" s="177">
        <v>20.993006923616608</v>
      </c>
      <c r="W24" s="177">
        <v>20.867210750238975</v>
      </c>
      <c r="X24" s="177">
        <v>20.766942863188735</v>
      </c>
      <c r="Y24" s="177">
        <v>20.146914603224484</v>
      </c>
      <c r="Z24" s="177">
        <v>19.322949813081543</v>
      </c>
    </row>
    <row r="25" spans="1:26">
      <c r="A25" s="84" t="s">
        <v>362</v>
      </c>
      <c r="B25" s="178">
        <v>0.39522009111791967</v>
      </c>
      <c r="C25" s="178">
        <v>0.39994881214055583</v>
      </c>
      <c r="D25" s="178">
        <v>0.40409564021995287</v>
      </c>
      <c r="E25" s="178">
        <v>0.41245635802291025</v>
      </c>
      <c r="F25" s="178">
        <v>0.425824615167192</v>
      </c>
      <c r="G25" s="178">
        <v>0.43655909902738782</v>
      </c>
      <c r="H25" s="178">
        <v>0.44365424576480117</v>
      </c>
      <c r="I25" s="178">
        <v>0.45572234055036515</v>
      </c>
      <c r="J25" s="178">
        <v>0.47340786973787458</v>
      </c>
      <c r="K25" s="178">
        <v>0.48560576425221119</v>
      </c>
      <c r="L25" s="178">
        <v>0.50504903289070135</v>
      </c>
      <c r="M25" s="178">
        <v>0.52248984548111632</v>
      </c>
      <c r="N25" s="178">
        <v>0.53337496517695715</v>
      </c>
      <c r="O25" s="178">
        <v>0.54764434370978976</v>
      </c>
      <c r="P25" s="178">
        <v>0.55931034560981063</v>
      </c>
      <c r="Q25" s="178">
        <v>0.56191111524230997</v>
      </c>
      <c r="R25" s="178">
        <v>0.56434638850710273</v>
      </c>
      <c r="S25" s="178">
        <v>0.56775152358525061</v>
      </c>
      <c r="T25" s="178">
        <v>0.57491961563765415</v>
      </c>
      <c r="U25" s="178">
        <v>0.58607472358111434</v>
      </c>
      <c r="V25" s="178">
        <v>0.5961386364188852</v>
      </c>
      <c r="W25" s="178">
        <v>0.60963817576046131</v>
      </c>
      <c r="X25" s="178">
        <v>0.62249603824266564</v>
      </c>
      <c r="Y25" s="178">
        <v>0.6323100491457152</v>
      </c>
      <c r="Z25" s="178">
        <v>0.64388731405321398</v>
      </c>
    </row>
    <row r="26" spans="1:26">
      <c r="B26" s="40"/>
    </row>
  </sheetData>
  <hyperlinks>
    <hyperlink ref="M1" location="Índice!A1" display="&gt; Summary" xr:uid="{D838A200-186B-40F5-9A87-8CBC81D852A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55"/>
  <dimension ref="A1:M46"/>
  <sheetViews>
    <sheetView showGridLines="0" zoomScaleNormal="100" workbookViewId="0"/>
  </sheetViews>
  <sheetFormatPr defaultRowHeight="14.5"/>
  <cols>
    <col min="1" max="1" width="18.81640625" customWidth="1"/>
    <col min="4" max="4" width="18" customWidth="1"/>
    <col min="5" max="5" width="13.54296875" customWidth="1"/>
    <col min="6" max="7" width="10.1796875" bestFit="1" customWidth="1"/>
    <col min="8" max="8" width="9.453125" bestFit="1" customWidth="1"/>
  </cols>
  <sheetData>
    <row r="1" spans="1:13">
      <c r="A1" s="13" t="s">
        <v>363</v>
      </c>
      <c r="B1" s="1"/>
      <c r="C1" s="1"/>
      <c r="D1" s="1"/>
      <c r="E1" s="1"/>
      <c r="F1" s="1"/>
      <c r="G1" s="1"/>
      <c r="H1" s="1"/>
      <c r="I1" s="1"/>
      <c r="M1" s="7" t="s">
        <v>85</v>
      </c>
    </row>
    <row r="2" spans="1:13">
      <c r="A2" s="14" t="s">
        <v>103</v>
      </c>
    </row>
    <row r="3" spans="1:13">
      <c r="A3" s="2"/>
    </row>
    <row r="19" spans="1:10" s="5" customFormat="1"/>
    <row r="20" spans="1:10" s="5" customFormat="1">
      <c r="A20" s="3" t="s">
        <v>87</v>
      </c>
      <c r="B20"/>
      <c r="C20"/>
      <c r="D20"/>
      <c r="E20"/>
      <c r="F20"/>
      <c r="G20"/>
      <c r="H20"/>
      <c r="I20"/>
      <c r="J20"/>
    </row>
    <row r="21" spans="1:10" s="5" customFormat="1">
      <c r="A21" s="16" t="s">
        <v>289</v>
      </c>
      <c r="B21" s="16" t="s">
        <v>364</v>
      </c>
      <c r="C21" s="16" t="s">
        <v>365</v>
      </c>
      <c r="D21" s="16" t="s">
        <v>366</v>
      </c>
      <c r="F21" s="15" t="s">
        <v>367</v>
      </c>
      <c r="G21" s="17">
        <v>2000</v>
      </c>
      <c r="H21" s="17">
        <v>2010</v>
      </c>
      <c r="I21" s="17">
        <v>2024</v>
      </c>
    </row>
    <row r="22" spans="1:10" s="5" customFormat="1">
      <c r="A22" s="9">
        <v>2000</v>
      </c>
      <c r="B22" s="10">
        <v>27.510999999999999</v>
      </c>
      <c r="C22" s="10">
        <v>0</v>
      </c>
      <c r="D22" s="18">
        <v>0</v>
      </c>
      <c r="F22" s="15" t="s">
        <v>84</v>
      </c>
      <c r="G22" s="4">
        <v>0.75491894129747505</v>
      </c>
      <c r="H22" s="4">
        <v>0.74753537768095812</v>
      </c>
      <c r="I22" s="11">
        <v>0.77972913841978841</v>
      </c>
      <c r="J22"/>
    </row>
    <row r="23" spans="1:10" s="5" customFormat="1">
      <c r="A23" s="9">
        <v>2001</v>
      </c>
      <c r="B23" s="10">
        <v>28.372</v>
      </c>
      <c r="C23" s="10">
        <v>0</v>
      </c>
      <c r="D23" s="18">
        <v>0</v>
      </c>
      <c r="F23" s="15" t="s">
        <v>66</v>
      </c>
      <c r="G23" s="4">
        <v>0.14356933229865834</v>
      </c>
      <c r="H23" s="4">
        <v>0.13220274806134666</v>
      </c>
      <c r="I23" s="11">
        <v>0.13551225367196601</v>
      </c>
      <c r="J23" s="8"/>
    </row>
    <row r="24" spans="1:10" s="5" customFormat="1">
      <c r="A24" s="9">
        <v>2002</v>
      </c>
      <c r="B24" s="10">
        <v>29.568999999999999</v>
      </c>
      <c r="C24" s="10">
        <v>0</v>
      </c>
      <c r="D24" s="18">
        <v>0</v>
      </c>
      <c r="F24" s="15" t="s">
        <v>333</v>
      </c>
      <c r="G24" s="4">
        <v>1.6903422915897082E-2</v>
      </c>
      <c r="H24" s="4">
        <v>1.6606246265325919E-2</v>
      </c>
      <c r="I24" s="11">
        <v>2.3730097176639927E-2</v>
      </c>
      <c r="J24"/>
    </row>
    <row r="25" spans="1:10" s="5" customFormat="1">
      <c r="A25" s="9">
        <v>2003</v>
      </c>
      <c r="B25" s="10">
        <v>28.599</v>
      </c>
      <c r="C25" s="10">
        <v>0</v>
      </c>
      <c r="D25" s="18">
        <v>0</v>
      </c>
      <c r="F25" s="15" t="s">
        <v>4</v>
      </c>
      <c r="G25" s="4">
        <v>8.460830348796948E-2</v>
      </c>
      <c r="H25" s="4">
        <v>0.10365562799236941</v>
      </c>
      <c r="I25" s="11">
        <v>6.1028510731605611E-2</v>
      </c>
      <c r="J25"/>
    </row>
    <row r="26" spans="1:10" s="5" customFormat="1">
      <c r="A26" s="9">
        <v>2004</v>
      </c>
      <c r="B26" s="10">
        <v>30.588000000000001</v>
      </c>
      <c r="C26" s="10">
        <v>0</v>
      </c>
      <c r="D26" s="18">
        <v>0</v>
      </c>
    </row>
    <row r="27" spans="1:10" s="5" customFormat="1">
      <c r="A27" s="9">
        <v>2005</v>
      </c>
      <c r="B27" s="10">
        <v>30.428210971367616</v>
      </c>
      <c r="C27" s="10">
        <v>5.4486762618591658E-4</v>
      </c>
      <c r="D27" s="18">
        <v>1.7906339288696132E-5</v>
      </c>
    </row>
    <row r="28" spans="1:10" s="5" customFormat="1">
      <c r="A28" s="9">
        <v>2006</v>
      </c>
      <c r="B28" s="10">
        <v>30.845138995159051</v>
      </c>
      <c r="C28" s="10">
        <v>5.34210048409526E-2</v>
      </c>
      <c r="D28" s="18">
        <v>1.7289156789492002E-3</v>
      </c>
    </row>
    <row r="29" spans="1:10" s="5" customFormat="1">
      <c r="A29" s="9">
        <v>2007</v>
      </c>
      <c r="B29" s="10">
        <v>32.401575078328371</v>
      </c>
      <c r="C29" s="10">
        <v>0.31242492167163233</v>
      </c>
      <c r="D29" s="18">
        <v>9.5501901837632911E-3</v>
      </c>
      <c r="E29"/>
      <c r="F29"/>
    </row>
    <row r="30" spans="1:10" s="5" customFormat="1">
      <c r="A30" s="9">
        <v>2008</v>
      </c>
      <c r="B30" s="10">
        <v>34.097804337023476</v>
      </c>
      <c r="C30" s="10">
        <v>0.87919566297652607</v>
      </c>
      <c r="D30" s="18">
        <v>2.5136394287003632E-2</v>
      </c>
      <c r="E30"/>
      <c r="F30"/>
    </row>
    <row r="31" spans="1:10" s="5" customFormat="1">
      <c r="A31" s="9">
        <v>2009</v>
      </c>
      <c r="B31" s="10">
        <v>33.38055467873226</v>
      </c>
      <c r="C31" s="10">
        <v>1.2466753212677404</v>
      </c>
      <c r="D31" s="18">
        <v>3.6002744697388164E-2</v>
      </c>
      <c r="E31"/>
      <c r="F31"/>
    </row>
    <row r="32" spans="1:10" s="5" customFormat="1">
      <c r="A32" s="9">
        <v>2010</v>
      </c>
      <c r="B32" s="10">
        <v>36.657987341463524</v>
      </c>
      <c r="C32" s="10">
        <v>1.8311933103819706</v>
      </c>
      <c r="D32" s="18">
        <v>4.7576832745442402E-2</v>
      </c>
      <c r="E32"/>
      <c r="F32"/>
    </row>
    <row r="33" spans="1:10" s="5" customFormat="1">
      <c r="A33" s="9">
        <v>2011</v>
      </c>
      <c r="B33" s="10">
        <v>38.801443801525139</v>
      </c>
      <c r="C33" s="10">
        <v>1.9863917790276389</v>
      </c>
      <c r="D33" s="18">
        <v>4.8700592977155434E-2</v>
      </c>
      <c r="E33"/>
      <c r="F33"/>
    </row>
    <row r="34" spans="1:10" s="5" customFormat="1">
      <c r="A34" s="9">
        <v>2012</v>
      </c>
      <c r="B34" s="10">
        <v>41.080795961914781</v>
      </c>
      <c r="C34" s="10">
        <v>2.1410945243113049</v>
      </c>
      <c r="D34" s="18">
        <v>4.9537271512767982E-2</v>
      </c>
      <c r="E34"/>
      <c r="F34"/>
    </row>
    <row r="35" spans="1:10" s="5" customFormat="1">
      <c r="A35" s="9">
        <v>2013</v>
      </c>
      <c r="B35" s="10">
        <v>43.815624785051689</v>
      </c>
      <c r="C35" s="10">
        <v>2.2660855150027204</v>
      </c>
      <c r="D35" s="18">
        <v>4.9175377828805218E-2</v>
      </c>
      <c r="E35"/>
      <c r="F35"/>
    </row>
    <row r="36" spans="1:10" s="5" customFormat="1">
      <c r="A36" s="9">
        <v>2014</v>
      </c>
      <c r="B36" s="10">
        <v>44.142900693418078</v>
      </c>
      <c r="C36" s="10">
        <v>2.6268445556204867</v>
      </c>
      <c r="D36" s="18">
        <v>5.6165466406394117E-2</v>
      </c>
      <c r="E36"/>
      <c r="F36"/>
    </row>
    <row r="37" spans="1:10" s="5" customFormat="1">
      <c r="A37" s="9">
        <v>2015</v>
      </c>
      <c r="B37" s="10">
        <v>41.776724656041921</v>
      </c>
      <c r="C37" s="10">
        <v>3.0735169095945536</v>
      </c>
      <c r="D37" s="18">
        <v>6.8528436019605121E-2</v>
      </c>
      <c r="E37"/>
      <c r="F37"/>
    </row>
    <row r="38" spans="1:10" s="5" customFormat="1">
      <c r="A38" s="9">
        <v>2016</v>
      </c>
      <c r="B38" s="10">
        <v>40.403333537565914</v>
      </c>
      <c r="C38" s="10">
        <v>3.0411111264834561</v>
      </c>
      <c r="D38" s="18">
        <v>7.0000000000000007E-2</v>
      </c>
      <c r="E38"/>
      <c r="F38"/>
    </row>
    <row r="39" spans="1:10" s="5" customFormat="1">
      <c r="A39" s="9">
        <v>2017</v>
      </c>
      <c r="B39" s="10">
        <v>40.13095642358342</v>
      </c>
      <c r="C39" s="10">
        <v>3.3822841931377345</v>
      </c>
      <c r="D39" s="18">
        <v>7.7729999999999994E-2</v>
      </c>
      <c r="E39"/>
      <c r="F39"/>
    </row>
    <row r="40" spans="1:10" s="5" customFormat="1">
      <c r="A40" s="9">
        <v>2018</v>
      </c>
      <c r="B40" s="10">
        <v>39.584741916383976</v>
      </c>
      <c r="C40" s="10">
        <v>4.2538390709141813</v>
      </c>
      <c r="D40" s="18">
        <v>9.7034141505325952E-2</v>
      </c>
      <c r="E40"/>
      <c r="F40"/>
    </row>
    <row r="41" spans="1:10">
      <c r="A41" s="9">
        <v>2019</v>
      </c>
      <c r="B41" s="10">
        <v>40.445532716412721</v>
      </c>
      <c r="C41" s="10">
        <v>4.6636678622667267</v>
      </c>
      <c r="D41" s="18">
        <v>0.10338617848330874</v>
      </c>
      <c r="G41" s="5"/>
      <c r="H41" s="5"/>
      <c r="I41" s="5"/>
      <c r="J41" s="5"/>
    </row>
    <row r="42" spans="1:10">
      <c r="A42" s="9">
        <v>2020</v>
      </c>
      <c r="B42" s="10">
        <v>40.030961123715883</v>
      </c>
      <c r="C42" s="10">
        <v>5.0595721190182248</v>
      </c>
      <c r="D42" s="18">
        <v>0.11220918794154036</v>
      </c>
      <c r="G42" s="5"/>
      <c r="H42" s="5"/>
      <c r="I42" s="5"/>
      <c r="J42" s="5"/>
    </row>
    <row r="43" spans="1:10">
      <c r="A43" s="9">
        <v>2021</v>
      </c>
      <c r="B43" s="10">
        <v>43.821128689308445</v>
      </c>
      <c r="C43" s="10">
        <v>5.4077543404006851</v>
      </c>
      <c r="D43" s="18">
        <v>0.10984921874293106</v>
      </c>
    </row>
    <row r="44" spans="1:10">
      <c r="A44" s="9">
        <v>2022</v>
      </c>
      <c r="B44" s="10">
        <v>45.513537963680598</v>
      </c>
      <c r="C44" s="10">
        <v>5.0570597737422887</v>
      </c>
      <c r="D44" s="18">
        <v>9.9999999999999992E-2</v>
      </c>
    </row>
    <row r="45" spans="1:10">
      <c r="A45" s="9">
        <v>2023</v>
      </c>
      <c r="B45" s="10">
        <v>46.191150695082925</v>
      </c>
      <c r="C45" s="10">
        <v>6.023538794169669</v>
      </c>
      <c r="D45" s="18">
        <v>0.11536100000000002</v>
      </c>
    </row>
    <row r="46" spans="1:10">
      <c r="A46" s="9">
        <v>2024</v>
      </c>
      <c r="B46" s="10">
        <v>46.430382401198791</v>
      </c>
      <c r="C46" s="10">
        <v>7.1843778773217526</v>
      </c>
      <c r="D46" s="18">
        <v>0.13400000000000001</v>
      </c>
    </row>
  </sheetData>
  <hyperlinks>
    <hyperlink ref="M1" location="Índice!A1" display="&gt; Summary" xr:uid="{00000000-0004-0000-3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Z28"/>
  <sheetViews>
    <sheetView showGridLines="0" zoomScaleNormal="100" workbookViewId="0"/>
  </sheetViews>
  <sheetFormatPr defaultColWidth="9.1796875" defaultRowHeight="13"/>
  <cols>
    <col min="1" max="1" width="24.7265625" style="29" bestFit="1" customWidth="1"/>
    <col min="2" max="16384" width="9.1796875" style="29"/>
  </cols>
  <sheetData>
    <row r="1" spans="1:13">
      <c r="A1" s="20" t="s">
        <v>130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131</v>
      </c>
    </row>
    <row r="20" spans="1:26">
      <c r="A20" s="31" t="s">
        <v>87</v>
      </c>
    </row>
    <row r="21" spans="1:26">
      <c r="A21" s="32" t="s">
        <v>0</v>
      </c>
      <c r="B21" s="37" t="s">
        <v>132</v>
      </c>
      <c r="C21" s="37" t="s">
        <v>133</v>
      </c>
      <c r="D21" s="37" t="s">
        <v>134</v>
      </c>
      <c r="E21" s="37" t="s">
        <v>135</v>
      </c>
      <c r="F21" s="37" t="s">
        <v>136</v>
      </c>
      <c r="G21" s="37" t="s">
        <v>137</v>
      </c>
      <c r="H21" s="37" t="s">
        <v>138</v>
      </c>
      <c r="I21" s="37" t="s">
        <v>139</v>
      </c>
      <c r="J21" s="37" t="s">
        <v>140</v>
      </c>
      <c r="K21" s="37" t="s">
        <v>141</v>
      </c>
      <c r="L21" s="37">
        <v>2010</v>
      </c>
      <c r="M21" s="37" t="s">
        <v>142</v>
      </c>
      <c r="N21" s="37" t="s">
        <v>143</v>
      </c>
      <c r="O21" s="37" t="s">
        <v>144</v>
      </c>
      <c r="P21" s="37">
        <v>2014</v>
      </c>
      <c r="Q21" s="37" t="s">
        <v>145</v>
      </c>
      <c r="R21" s="37" t="s">
        <v>146</v>
      </c>
      <c r="S21" s="37" t="s">
        <v>147</v>
      </c>
      <c r="T21" s="37" t="s">
        <v>148</v>
      </c>
      <c r="U21" s="37" t="s">
        <v>149</v>
      </c>
      <c r="V21" s="37" t="s">
        <v>150</v>
      </c>
      <c r="W21" s="37">
        <v>2021</v>
      </c>
      <c r="X21" s="37">
        <v>2022</v>
      </c>
      <c r="Y21" s="37">
        <v>2023</v>
      </c>
      <c r="Z21" s="37">
        <v>2024</v>
      </c>
    </row>
    <row r="22" spans="1:26">
      <c r="A22" s="32" t="s">
        <v>151</v>
      </c>
      <c r="B22" s="41">
        <v>9.7334384539504076E-2</v>
      </c>
      <c r="C22" s="41">
        <v>9.7697012338830144E-2</v>
      </c>
      <c r="D22" s="41">
        <v>9.704542479607299E-2</v>
      </c>
      <c r="E22" s="41">
        <v>9.738684723131516E-2</v>
      </c>
      <c r="F22" s="41">
        <v>9.7643765356998743E-2</v>
      </c>
      <c r="G22" s="41">
        <v>9.682179804898372E-2</v>
      </c>
      <c r="H22" s="41">
        <v>9.6418126130585091E-2</v>
      </c>
      <c r="I22" s="41">
        <v>9.5884484460146899E-2</v>
      </c>
      <c r="J22" s="41">
        <v>9.6535858830861215E-2</v>
      </c>
      <c r="K22" s="41">
        <v>9.3337644913424805E-2</v>
      </c>
      <c r="L22" s="41">
        <v>9.5960277797130705E-2</v>
      </c>
      <c r="M22" s="41">
        <v>9.3385631693713569E-2</v>
      </c>
      <c r="N22" s="41">
        <v>9.5402073349815458E-2</v>
      </c>
      <c r="O22" s="41">
        <v>9.6974706803704999E-2</v>
      </c>
      <c r="P22" s="41">
        <v>9.9525549210831135E-2</v>
      </c>
      <c r="Q22" s="41">
        <v>0.10125696506037786</v>
      </c>
      <c r="R22" s="41">
        <v>0.10080954048851092</v>
      </c>
      <c r="S22" s="41">
        <v>0.1013431058226666</v>
      </c>
      <c r="T22" s="41">
        <v>9.83916171531245E-2</v>
      </c>
      <c r="U22" s="41">
        <v>9.8634313762307649E-2</v>
      </c>
      <c r="V22" s="41">
        <v>9.9924765685622599E-2</v>
      </c>
      <c r="W22" s="41">
        <v>0.10007038341101057</v>
      </c>
      <c r="X22" s="41">
        <v>9.7209112327470204E-2</v>
      </c>
      <c r="Y22" s="41">
        <v>9.7413119483319127E-2</v>
      </c>
      <c r="Z22" s="41">
        <v>9.6466390696399118E-2</v>
      </c>
    </row>
    <row r="23" spans="1:26">
      <c r="A23" s="32" t="s">
        <v>152</v>
      </c>
      <c r="B23" s="41">
        <v>8.7709638827779129E-2</v>
      </c>
      <c r="C23" s="41">
        <v>8.6593015876254287E-2</v>
      </c>
      <c r="D23" s="41">
        <v>8.7071454970880743E-2</v>
      </c>
      <c r="E23" s="41">
        <v>8.7866463704775868E-2</v>
      </c>
      <c r="F23" s="41">
        <v>8.7294873746305249E-2</v>
      </c>
      <c r="G23" s="41">
        <v>8.6717719131703952E-2</v>
      </c>
      <c r="H23" s="41">
        <v>8.6428034289429606E-2</v>
      </c>
      <c r="I23" s="41">
        <v>8.6548937720216434E-2</v>
      </c>
      <c r="J23" s="41">
        <v>8.6578791200208866E-2</v>
      </c>
      <c r="K23" s="41">
        <v>8.4585805173914508E-2</v>
      </c>
      <c r="L23" s="41">
        <v>8.6101788173629762E-2</v>
      </c>
      <c r="M23" s="41">
        <v>8.4252700097408553E-2</v>
      </c>
      <c r="N23" s="41">
        <v>8.4832885555063686E-2</v>
      </c>
      <c r="O23" s="41">
        <v>8.4684943974888585E-2</v>
      </c>
      <c r="P23" s="41">
        <v>8.6060630395224838E-2</v>
      </c>
      <c r="Q23" s="41">
        <v>8.771352205500825E-2</v>
      </c>
      <c r="R23" s="41">
        <v>8.8789566525180288E-2</v>
      </c>
      <c r="S23" s="41">
        <v>8.9022039282134188E-2</v>
      </c>
      <c r="T23" s="41">
        <v>8.7001613877486172E-2</v>
      </c>
      <c r="U23" s="41">
        <v>8.6477779855806264E-2</v>
      </c>
      <c r="V23" s="41">
        <v>8.7901926540055617E-2</v>
      </c>
      <c r="W23" s="41">
        <v>8.7152638124363108E-2</v>
      </c>
      <c r="X23" s="41">
        <v>8.6891895534147418E-2</v>
      </c>
      <c r="Y23" s="41">
        <v>8.7626440730449062E-2</v>
      </c>
      <c r="Z23" s="41">
        <v>8.6359387725618283E-2</v>
      </c>
    </row>
    <row r="24" spans="1:26">
      <c r="L24" s="42"/>
      <c r="M24" s="42"/>
      <c r="N24" s="43"/>
      <c r="O24" s="40"/>
      <c r="V24" s="40"/>
      <c r="W24" s="40"/>
    </row>
    <row r="25" spans="1:26">
      <c r="N25" s="43"/>
      <c r="O25" s="40"/>
    </row>
    <row r="27" spans="1:26">
      <c r="N27" s="44"/>
      <c r="O27" s="44"/>
    </row>
    <row r="28" spans="1:26">
      <c r="N28" s="44"/>
      <c r="O28" s="44"/>
    </row>
  </sheetData>
  <hyperlinks>
    <hyperlink ref="M1" location="Índice!A1" display="&gt; Summary" xr:uid="{00000000-0004-0000-0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54"/>
  <dimension ref="A1:O47"/>
  <sheetViews>
    <sheetView showGridLines="0" zoomScaleNormal="100" workbookViewId="0"/>
  </sheetViews>
  <sheetFormatPr defaultColWidth="9.1796875" defaultRowHeight="13"/>
  <cols>
    <col min="1" max="1" width="24.26953125" style="29" customWidth="1"/>
    <col min="2" max="4" width="9.1796875" style="29"/>
    <col min="5" max="5" width="11.26953125" style="29" bestFit="1" customWidth="1"/>
    <col min="6" max="16384" width="9.1796875" style="29"/>
  </cols>
  <sheetData>
    <row r="1" spans="1:13">
      <c r="A1" s="20" t="s">
        <v>368</v>
      </c>
      <c r="B1" s="20"/>
      <c r="C1" s="20"/>
      <c r="D1" s="20"/>
      <c r="E1" s="20"/>
      <c r="F1" s="20"/>
      <c r="G1" s="20"/>
      <c r="H1" s="20"/>
      <c r="I1" s="20"/>
      <c r="M1" s="136" t="s">
        <v>85</v>
      </c>
    </row>
    <row r="2" spans="1:13">
      <c r="A2" s="29" t="s">
        <v>103</v>
      </c>
    </row>
    <row r="20" spans="1:15">
      <c r="A20" s="137" t="s">
        <v>87</v>
      </c>
      <c r="J20" s="179"/>
      <c r="K20" s="179"/>
      <c r="L20" s="179"/>
      <c r="M20" s="179"/>
      <c r="N20" s="179"/>
      <c r="O20" s="179"/>
    </row>
    <row r="21" spans="1:15">
      <c r="A21" s="146" t="s">
        <v>35</v>
      </c>
      <c r="B21" s="50" t="s">
        <v>36</v>
      </c>
      <c r="C21" s="50" t="s">
        <v>37</v>
      </c>
      <c r="D21" s="50" t="s">
        <v>38</v>
      </c>
      <c r="E21" s="50" t="s">
        <v>39</v>
      </c>
      <c r="F21" s="50" t="s">
        <v>40</v>
      </c>
      <c r="G21" s="50" t="s">
        <v>3</v>
      </c>
      <c r="J21" s="179"/>
      <c r="K21" s="179"/>
      <c r="L21" s="179"/>
      <c r="M21" s="179"/>
      <c r="N21" s="179"/>
      <c r="O21" s="179"/>
    </row>
    <row r="22" spans="1:15">
      <c r="A22" s="50">
        <v>2000</v>
      </c>
      <c r="B22" s="180">
        <v>8.5352518708438847</v>
      </c>
      <c r="C22" s="180">
        <v>5.2782133941062046</v>
      </c>
      <c r="D22" s="180">
        <v>3.71261445338811</v>
      </c>
      <c r="E22" s="180">
        <v>3.356531087492471</v>
      </c>
      <c r="F22" s="180">
        <v>2.1762635760832509</v>
      </c>
      <c r="G22" s="180">
        <v>4.0274704514120163</v>
      </c>
      <c r="J22" s="179"/>
      <c r="K22" s="179"/>
      <c r="L22" s="179"/>
      <c r="M22" s="179"/>
      <c r="N22" s="179"/>
      <c r="O22" s="179"/>
    </row>
    <row r="23" spans="1:15">
      <c r="A23" s="50">
        <v>2001</v>
      </c>
      <c r="B23" s="180">
        <v>8.6206043895523248</v>
      </c>
      <c r="C23" s="180">
        <v>5.3277375413281094</v>
      </c>
      <c r="D23" s="180">
        <v>3.7513323249339834</v>
      </c>
      <c r="E23" s="180">
        <v>3.4208526750378883</v>
      </c>
      <c r="F23" s="180">
        <v>2.2028092923197278</v>
      </c>
      <c r="G23" s="180">
        <v>4.219968688856838</v>
      </c>
      <c r="J23" s="179"/>
      <c r="K23" s="179"/>
      <c r="L23" s="179"/>
      <c r="M23" s="179"/>
      <c r="N23" s="179"/>
      <c r="O23" s="179"/>
    </row>
    <row r="24" spans="1:15">
      <c r="A24" s="50">
        <v>2002</v>
      </c>
      <c r="B24" s="180">
        <v>8.7068104334478473</v>
      </c>
      <c r="C24" s="180">
        <v>5.3777263611532096</v>
      </c>
      <c r="D24" s="180">
        <v>3.7904539747673329</v>
      </c>
      <c r="E24" s="180">
        <v>3.4864068644918786</v>
      </c>
      <c r="F24" s="180">
        <v>2.2296788086866663</v>
      </c>
      <c r="G24" s="180">
        <v>4.3783749202991062</v>
      </c>
      <c r="J24" s="179"/>
      <c r="K24" s="179"/>
      <c r="L24" s="179"/>
      <c r="M24" s="179"/>
      <c r="N24" s="179"/>
      <c r="O24" s="179"/>
    </row>
    <row r="25" spans="1:15">
      <c r="A25" s="50">
        <v>2003</v>
      </c>
      <c r="B25" s="180">
        <v>8.7938785377823265</v>
      </c>
      <c r="C25" s="180">
        <v>5.428184213487536</v>
      </c>
      <c r="D25" s="180">
        <v>3.8633865640760647</v>
      </c>
      <c r="E25" s="180">
        <v>3.5072788385130851</v>
      </c>
      <c r="F25" s="180">
        <v>2.2483536760148426</v>
      </c>
      <c r="G25" s="180">
        <v>4.1842412431460057</v>
      </c>
      <c r="J25" s="179"/>
      <c r="K25" s="179"/>
      <c r="L25" s="179"/>
      <c r="M25" s="179"/>
      <c r="N25" s="179"/>
      <c r="O25" s="179"/>
    </row>
    <row r="26" spans="1:15">
      <c r="A26" s="50">
        <v>2004</v>
      </c>
      <c r="B26" s="180">
        <v>8.8818173231601509</v>
      </c>
      <c r="C26" s="180">
        <v>5.4791154991450197</v>
      </c>
      <c r="D26" s="180">
        <v>3.937722458270883</v>
      </c>
      <c r="E26" s="180">
        <v>3.528275766194743</v>
      </c>
      <c r="F26" s="180">
        <v>2.2671849563063415</v>
      </c>
      <c r="G26" s="180">
        <v>4.0701627870762982</v>
      </c>
      <c r="J26" s="179"/>
      <c r="K26" s="179"/>
      <c r="L26" s="179"/>
      <c r="M26" s="179"/>
      <c r="N26" s="179"/>
      <c r="O26" s="179"/>
    </row>
    <row r="27" spans="1:15">
      <c r="A27" s="50">
        <v>2005</v>
      </c>
      <c r="B27" s="180">
        <v>8.9706354963917523</v>
      </c>
      <c r="C27" s="180">
        <v>5.5305246602313209</v>
      </c>
      <c r="D27" s="180">
        <v>4.0134886585130243</v>
      </c>
      <c r="E27" s="180">
        <v>3.5493983955934212</v>
      </c>
      <c r="F27" s="180">
        <v>2.2861739596114394</v>
      </c>
      <c r="G27" s="180">
        <v>4.2212685108457668</v>
      </c>
      <c r="J27" s="179"/>
      <c r="K27" s="179"/>
      <c r="L27" s="179"/>
      <c r="M27" s="179"/>
      <c r="N27" s="179"/>
      <c r="O27" s="179"/>
    </row>
    <row r="28" spans="1:15">
      <c r="A28" s="50">
        <v>2006</v>
      </c>
      <c r="B28" s="180">
        <v>9.0603418513556697</v>
      </c>
      <c r="C28" s="180">
        <v>5.5824161805312604</v>
      </c>
      <c r="D28" s="180">
        <v>4.090712685496376</v>
      </c>
      <c r="E28" s="180">
        <v>3.5706474792440566</v>
      </c>
      <c r="F28" s="180">
        <v>2.3053220069528515</v>
      </c>
      <c r="G28" s="180">
        <v>4.3644345060314222</v>
      </c>
      <c r="J28" s="179"/>
      <c r="K28" s="179"/>
      <c r="L28" s="179"/>
      <c r="M28" s="179"/>
      <c r="N28" s="179"/>
      <c r="O28" s="179"/>
    </row>
    <row r="29" spans="1:15">
      <c r="A29" s="50">
        <v>2007</v>
      </c>
      <c r="B29" s="180">
        <v>8.8967523457061937</v>
      </c>
      <c r="C29" s="180">
        <v>5.4782725140693289</v>
      </c>
      <c r="D29" s="180">
        <v>4.0536052952926509</v>
      </c>
      <c r="E29" s="180">
        <v>3.4922453360149128</v>
      </c>
      <c r="F29" s="180">
        <v>2.2600573629060317</v>
      </c>
      <c r="G29" s="180">
        <v>4.1228328673163679</v>
      </c>
      <c r="J29" s="179"/>
      <c r="K29" s="179"/>
      <c r="L29" s="179"/>
      <c r="M29" s="179"/>
      <c r="N29" s="179"/>
      <c r="O29" s="179"/>
    </row>
    <row r="30" spans="1:15">
      <c r="A30" s="50">
        <v>2008</v>
      </c>
      <c r="B30" s="180">
        <v>8.9857198691632547</v>
      </c>
      <c r="C30" s="180">
        <v>5.5296737656389272</v>
      </c>
      <c r="D30" s="180">
        <v>4.1316012113990919</v>
      </c>
      <c r="E30" s="180">
        <v>3.5131522630495482</v>
      </c>
      <c r="F30" s="180">
        <v>2.278986668437351</v>
      </c>
      <c r="G30" s="180">
        <v>3.9992524640933174</v>
      </c>
      <c r="J30" s="179"/>
      <c r="K30" s="179"/>
      <c r="L30" s="179"/>
      <c r="M30" s="179"/>
      <c r="N30" s="179"/>
      <c r="O30" s="179"/>
    </row>
    <row r="31" spans="1:15">
      <c r="A31" s="50">
        <v>2009</v>
      </c>
      <c r="B31" s="180">
        <v>9.0407376021922552</v>
      </c>
      <c r="C31" s="180">
        <v>5.5823445274267423</v>
      </c>
      <c r="D31" s="180">
        <v>4.2110978564828585</v>
      </c>
      <c r="E31" s="180">
        <v>3.5341843529968586</v>
      </c>
      <c r="F31" s="180">
        <v>2.2980745180011271</v>
      </c>
      <c r="G31" s="180">
        <v>4.0674825472133156</v>
      </c>
      <c r="J31" s="179"/>
      <c r="K31" s="179"/>
      <c r="L31" s="179"/>
      <c r="M31" s="179"/>
      <c r="N31" s="179"/>
      <c r="O31" s="179"/>
    </row>
    <row r="32" spans="1:15">
      <c r="A32" s="50">
        <v>2010</v>
      </c>
      <c r="B32" s="180">
        <v>9.0960921975975282</v>
      </c>
      <c r="C32" s="180">
        <v>5.6355169841182509</v>
      </c>
      <c r="D32" s="180">
        <v>4.2921241062540609</v>
      </c>
      <c r="E32" s="180">
        <v>3.5553423551661361</v>
      </c>
      <c r="F32" s="180">
        <v>2.3173222394965887</v>
      </c>
      <c r="G32" s="180">
        <v>3.9255179916977512</v>
      </c>
      <c r="J32" s="179"/>
      <c r="K32" s="179"/>
      <c r="L32" s="179"/>
      <c r="M32" s="179"/>
      <c r="N32" s="179"/>
      <c r="O32" s="179"/>
    </row>
    <row r="33" spans="1:15">
      <c r="A33" s="50">
        <v>2011</v>
      </c>
      <c r="B33" s="180">
        <v>9.1517857179188091</v>
      </c>
      <c r="C33" s="180">
        <v>5.6891959144135882</v>
      </c>
      <c r="D33" s="180">
        <v>4.3747093920238882</v>
      </c>
      <c r="E33" s="180">
        <v>3.5766270233525437</v>
      </c>
      <c r="F33" s="180">
        <v>2.3367311719449</v>
      </c>
      <c r="G33" s="180">
        <v>3.9943458594723431</v>
      </c>
      <c r="J33" s="179"/>
      <c r="K33" s="179"/>
      <c r="L33" s="179"/>
      <c r="M33" s="179"/>
      <c r="N33" s="179"/>
      <c r="O33" s="179"/>
    </row>
    <row r="34" spans="1:15">
      <c r="A34" s="50">
        <v>2012</v>
      </c>
      <c r="B34" s="180">
        <v>9.2078202383243468</v>
      </c>
      <c r="C34" s="180">
        <v>5.7433861425305386</v>
      </c>
      <c r="D34" s="180">
        <v>4.4588837113949911</v>
      </c>
      <c r="E34" s="180">
        <v>3.5980391158639664</v>
      </c>
      <c r="F34" s="180">
        <v>2.3563026655823127</v>
      </c>
      <c r="G34" s="180">
        <v>4.0786902127171816</v>
      </c>
      <c r="J34" s="179"/>
      <c r="K34" s="179"/>
      <c r="L34" s="179"/>
      <c r="M34" s="179"/>
      <c r="N34" s="179"/>
      <c r="O34" s="179"/>
    </row>
    <row r="35" spans="1:15">
      <c r="A35" s="50">
        <v>2013</v>
      </c>
      <c r="B35" s="180">
        <v>9.2641978466882176</v>
      </c>
      <c r="C35" s="180">
        <v>5.7980925386381061</v>
      </c>
      <c r="D35" s="180">
        <v>4.5446776391575696</v>
      </c>
      <c r="E35" s="180">
        <v>3.6195793955480307</v>
      </c>
      <c r="F35" s="180">
        <v>2.3760380819540985</v>
      </c>
      <c r="G35" s="180">
        <v>3.918686423345688</v>
      </c>
      <c r="J35" s="179"/>
      <c r="K35" s="179"/>
      <c r="L35" s="179"/>
      <c r="M35" s="179"/>
      <c r="N35" s="179"/>
      <c r="O35" s="179"/>
    </row>
    <row r="36" spans="1:15">
      <c r="A36" s="50">
        <v>2014</v>
      </c>
      <c r="B36" s="180">
        <v>9.3209206436681331</v>
      </c>
      <c r="C36" s="180">
        <v>5.8533200192941974</v>
      </c>
      <c r="D36" s="180">
        <v>4.6321223383951065</v>
      </c>
      <c r="E36" s="180">
        <v>3.6412486298192821</v>
      </c>
      <c r="F36" s="180">
        <v>2.3959387940092682</v>
      </c>
      <c r="G36" s="180">
        <v>3.9196995567712039</v>
      </c>
      <c r="J36" s="179"/>
      <c r="K36" s="179"/>
      <c r="L36" s="179"/>
      <c r="M36" s="179"/>
      <c r="N36" s="179"/>
      <c r="O36" s="179"/>
    </row>
    <row r="37" spans="1:15">
      <c r="A37" s="50">
        <v>2015</v>
      </c>
      <c r="B37" s="180">
        <v>9.3779907427835774</v>
      </c>
      <c r="C37" s="180">
        <v>5.9090735478874841</v>
      </c>
      <c r="D37" s="180">
        <v>4.721249571803793</v>
      </c>
      <c r="E37" s="180">
        <v>3.6630475906865239</v>
      </c>
      <c r="F37" s="180">
        <v>2.4160061861960869</v>
      </c>
      <c r="G37" s="180">
        <v>4.3358898452336883</v>
      </c>
      <c r="J37" s="179"/>
      <c r="K37" s="179"/>
      <c r="L37" s="179"/>
      <c r="M37" s="179"/>
      <c r="N37" s="179"/>
      <c r="O37" s="179"/>
    </row>
    <row r="38" spans="1:15">
      <c r="A38" s="50">
        <v>2016</v>
      </c>
      <c r="B38" s="180">
        <v>9.4607583736322116</v>
      </c>
      <c r="C38" s="180">
        <v>5.9653581350834708</v>
      </c>
      <c r="D38" s="180">
        <v>4.8120917132297496</v>
      </c>
      <c r="E38" s="180">
        <v>3.6849770547803238</v>
      </c>
      <c r="F38" s="180">
        <v>2.4362416545583852</v>
      </c>
      <c r="G38" s="180">
        <v>4.3918084455581603</v>
      </c>
      <c r="J38" s="179"/>
      <c r="K38" s="179"/>
      <c r="L38" s="179"/>
      <c r="M38" s="179"/>
      <c r="N38" s="179"/>
      <c r="O38" s="179"/>
    </row>
    <row r="39" spans="1:15">
      <c r="A39" s="50">
        <v>2017</v>
      </c>
      <c r="B39" s="180">
        <v>9.5442564893900528</v>
      </c>
      <c r="C39" s="180">
        <v>6.0221788392748126</v>
      </c>
      <c r="D39" s="180">
        <v>4.9046817594282341</v>
      </c>
      <c r="E39" s="180">
        <v>3.7070378033806817</v>
      </c>
      <c r="F39" s="180">
        <v>2.456646606832678</v>
      </c>
      <c r="G39" s="180">
        <v>4.2686298600023331</v>
      </c>
      <c r="J39" s="179"/>
      <c r="K39" s="179"/>
      <c r="L39" s="179"/>
      <c r="M39" s="179"/>
      <c r="N39" s="179"/>
      <c r="O39" s="179"/>
    </row>
    <row r="40" spans="1:15">
      <c r="A40" s="50">
        <v>2018</v>
      </c>
      <c r="B40" s="180">
        <v>9.6284915371209738</v>
      </c>
      <c r="C40" s="180">
        <v>6.0795407670359198</v>
      </c>
      <c r="D40" s="180">
        <v>4.9990533420491179</v>
      </c>
      <c r="E40" s="180">
        <v>3.7292306224448644</v>
      </c>
      <c r="F40" s="180">
        <v>2.4772224617925436</v>
      </c>
      <c r="G40" s="180">
        <v>3.954164708260079</v>
      </c>
      <c r="J40" s="179"/>
      <c r="K40" s="179"/>
      <c r="L40" s="179"/>
      <c r="M40" s="179"/>
      <c r="N40" s="179"/>
      <c r="O40" s="179"/>
    </row>
    <row r="41" spans="1:15">
      <c r="A41" s="50">
        <v>2019</v>
      </c>
      <c r="B41" s="180">
        <v>9.7134700207889022</v>
      </c>
      <c r="C41" s="180">
        <v>6.1374490733631184</v>
      </c>
      <c r="D41" s="180">
        <v>5.0952407401505138</v>
      </c>
      <c r="E41" s="180">
        <v>3.7515563026354064</v>
      </c>
      <c r="F41" s="180">
        <v>2.4958016302559876</v>
      </c>
      <c r="G41" s="180">
        <v>3.8025932027422522</v>
      </c>
      <c r="J41" s="179"/>
      <c r="K41" s="179"/>
      <c r="L41" s="179"/>
      <c r="M41" s="179"/>
      <c r="N41" s="179"/>
      <c r="O41" s="179"/>
    </row>
    <row r="42" spans="1:15">
      <c r="A42" s="50">
        <v>2020</v>
      </c>
      <c r="B42" s="180">
        <v>9.7991985017598786</v>
      </c>
      <c r="C42" s="180">
        <v>6.1834799414133421</v>
      </c>
      <c r="D42" s="180">
        <v>5.1334550457016421</v>
      </c>
      <c r="E42" s="180">
        <v>3.7740156391913047</v>
      </c>
      <c r="F42" s="180">
        <v>2.5145201424829078</v>
      </c>
      <c r="G42" s="180">
        <v>3.8485493000098829</v>
      </c>
      <c r="J42" s="179"/>
      <c r="K42" s="179"/>
      <c r="L42" s="179"/>
      <c r="M42" s="179"/>
      <c r="N42" s="179"/>
      <c r="O42" s="179"/>
    </row>
    <row r="43" spans="1:15">
      <c r="A43" s="50">
        <v>2021</v>
      </c>
      <c r="B43" s="180">
        <v>9.8726924905230788</v>
      </c>
      <c r="C43" s="180">
        <v>6.2298560409739432</v>
      </c>
      <c r="D43" s="180">
        <v>5.1719559585444044</v>
      </c>
      <c r="E43" s="180">
        <v>3.8023207564852401</v>
      </c>
      <c r="F43" s="180">
        <v>2.5333790435515295</v>
      </c>
      <c r="G43" s="180">
        <v>3.8117462267201949</v>
      </c>
    </row>
    <row r="44" spans="1:15">
      <c r="A44" s="50">
        <v>2022</v>
      </c>
      <c r="B44" s="180">
        <v>9.9467376842020023</v>
      </c>
      <c r="C44" s="180">
        <v>6.2765799612812483</v>
      </c>
      <c r="D44" s="180">
        <v>5.2107456282334885</v>
      </c>
      <c r="E44" s="180">
        <v>3.8308381621588796</v>
      </c>
      <c r="F44" s="180">
        <v>2.5523793863781665</v>
      </c>
      <c r="G44" s="180">
        <v>3.8535562009021125</v>
      </c>
    </row>
    <row r="45" spans="1:15">
      <c r="A45" s="50">
        <v>2023</v>
      </c>
      <c r="B45" s="180">
        <v>10.021338216833517</v>
      </c>
      <c r="C45" s="180">
        <v>6.3236543109908583</v>
      </c>
      <c r="D45" s="180">
        <v>5.2498262204452404</v>
      </c>
      <c r="E45" s="180">
        <v>3.8595694483750713</v>
      </c>
      <c r="F45" s="180">
        <v>2.5715222317760031</v>
      </c>
      <c r="G45" s="180">
        <v>4.0230452793579854</v>
      </c>
    </row>
    <row r="46" spans="1:15">
      <c r="A46" s="50">
        <v>2024</v>
      </c>
      <c r="B46" s="180">
        <v>10.096498253459769</v>
      </c>
      <c r="C46" s="180">
        <v>6.37108171832329</v>
      </c>
      <c r="D46" s="180">
        <v>5.2891999170985793</v>
      </c>
      <c r="E46" s="180">
        <v>3.8885162192378844</v>
      </c>
      <c r="F46" s="180">
        <v>2.5908086485143231</v>
      </c>
      <c r="G46" s="180">
        <v>3.9061123720985456</v>
      </c>
    </row>
    <row r="47" spans="1:15">
      <c r="A47" s="50" t="s">
        <v>369</v>
      </c>
      <c r="B47" s="170">
        <v>8.2363024189671119E-3</v>
      </c>
      <c r="C47" s="170">
        <v>8.3995477475904412E-3</v>
      </c>
      <c r="D47" s="170">
        <v>1.2701485685199909E-2</v>
      </c>
      <c r="E47" s="170">
        <v>6.6589813297304179E-3</v>
      </c>
      <c r="F47" s="170">
        <v>7.7917775640548026E-3</v>
      </c>
      <c r="G47" s="170">
        <v>-1.1531250454124842E-2</v>
      </c>
    </row>
  </sheetData>
  <hyperlinks>
    <hyperlink ref="M1" location="Índice!A1" display="&gt; Summary" xr:uid="{00000000-0004-0000-3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26CD-85F9-4C4D-9C68-2FCA8ADB5769}">
  <sheetPr codeName="Planilha67"/>
  <dimension ref="A1:W23"/>
  <sheetViews>
    <sheetView showGridLines="0" zoomScaleNormal="100" workbookViewId="0"/>
  </sheetViews>
  <sheetFormatPr defaultColWidth="9.1796875" defaultRowHeight="13"/>
  <cols>
    <col min="1" max="1" width="22.81640625" style="29" customWidth="1"/>
    <col min="2" max="17" width="9.1796875" style="29"/>
    <col min="18" max="18" width="10.54296875" style="29" bestFit="1" customWidth="1"/>
    <col min="19" max="21" width="9.1796875" style="29"/>
    <col min="22" max="23" width="22" style="29" bestFit="1" customWidth="1"/>
    <col min="24" max="16384" width="9.1796875" style="29"/>
  </cols>
  <sheetData>
    <row r="1" spans="1:13">
      <c r="A1" s="20" t="s">
        <v>370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103</v>
      </c>
    </row>
    <row r="20" spans="1:23">
      <c r="A20" s="31" t="s">
        <v>87</v>
      </c>
    </row>
    <row r="21" spans="1:23">
      <c r="A21" s="32" t="s">
        <v>291</v>
      </c>
      <c r="B21" s="33">
        <v>2005</v>
      </c>
      <c r="C21" s="33">
        <v>2006</v>
      </c>
      <c r="D21" s="33">
        <v>2007</v>
      </c>
      <c r="E21" s="33">
        <v>2008</v>
      </c>
      <c r="F21" s="33">
        <v>2009</v>
      </c>
      <c r="G21" s="33">
        <v>2010</v>
      </c>
      <c r="H21" s="33">
        <v>2011</v>
      </c>
      <c r="I21" s="33">
        <v>2012</v>
      </c>
      <c r="J21" s="33">
        <v>2013</v>
      </c>
      <c r="K21" s="33">
        <v>2014</v>
      </c>
      <c r="L21" s="33">
        <v>2015</v>
      </c>
      <c r="M21" s="33">
        <v>2016</v>
      </c>
      <c r="N21" s="33">
        <v>2017</v>
      </c>
      <c r="O21" s="33">
        <v>2018</v>
      </c>
      <c r="P21" s="33">
        <v>2019</v>
      </c>
      <c r="Q21" s="33">
        <v>2020</v>
      </c>
      <c r="R21" s="33">
        <v>2021</v>
      </c>
      <c r="S21" s="33">
        <v>2022</v>
      </c>
      <c r="T21" s="33">
        <v>2023</v>
      </c>
      <c r="U21" s="33">
        <v>2024</v>
      </c>
      <c r="V21" s="37" t="s">
        <v>371</v>
      </c>
      <c r="W21" s="37" t="s">
        <v>372</v>
      </c>
    </row>
    <row r="22" spans="1:23">
      <c r="A22" s="32" t="s">
        <v>292</v>
      </c>
      <c r="B22" s="48">
        <v>100</v>
      </c>
      <c r="C22" s="48">
        <v>99.635633847496322</v>
      </c>
      <c r="D22" s="48">
        <v>99.039357118480368</v>
      </c>
      <c r="E22" s="48">
        <v>97.751511683804665</v>
      </c>
      <c r="F22" s="48">
        <v>96.218582754583281</v>
      </c>
      <c r="G22" s="48">
        <v>94.654013194259917</v>
      </c>
      <c r="H22" s="48">
        <v>93.1158388053192</v>
      </c>
      <c r="I22" s="48">
        <v>91.884952900112225</v>
      </c>
      <c r="J22" s="48">
        <v>90.659687755715325</v>
      </c>
      <c r="K22" s="48">
        <v>89.625306018679041</v>
      </c>
      <c r="L22" s="48">
        <v>88.74634144694744</v>
      </c>
      <c r="M22" s="48">
        <v>88.316772933031686</v>
      </c>
      <c r="N22" s="48">
        <v>88.021074507131814</v>
      </c>
      <c r="O22" s="48">
        <v>87.542872691640142</v>
      </c>
      <c r="P22" s="48">
        <v>86.665721044099357</v>
      </c>
      <c r="Q22" s="48">
        <v>87.116861013868515</v>
      </c>
      <c r="R22" s="48">
        <v>86.951292653211155</v>
      </c>
      <c r="S22" s="48">
        <v>85.70129357978395</v>
      </c>
      <c r="T22" s="48">
        <v>82.267996221564545</v>
      </c>
      <c r="U22" s="48">
        <v>79.143384175954125</v>
      </c>
      <c r="V22" s="35">
        <v>-1.2235529093093778E-2</v>
      </c>
      <c r="W22" s="35">
        <v>-2.3711666578075774E-2</v>
      </c>
    </row>
    <row r="23" spans="1:23">
      <c r="A23" s="32" t="s">
        <v>293</v>
      </c>
      <c r="B23" s="48">
        <v>100</v>
      </c>
      <c r="C23" s="48">
        <v>99.271267694992645</v>
      </c>
      <c r="D23" s="48">
        <v>97.846803660448415</v>
      </c>
      <c r="E23" s="48">
        <v>96.136463695972907</v>
      </c>
      <c r="F23" s="48">
        <v>94.672480907328534</v>
      </c>
      <c r="G23" s="48">
        <v>93.153094979478325</v>
      </c>
      <c r="H23" s="48">
        <v>91.52194052915074</v>
      </c>
      <c r="I23" s="48">
        <v>90.979823191707595</v>
      </c>
      <c r="J23" s="48">
        <v>89.477299546287654</v>
      </c>
      <c r="K23" s="48">
        <v>88.418795318041859</v>
      </c>
      <c r="L23" s="48">
        <v>88.342929476512808</v>
      </c>
      <c r="M23" s="48">
        <v>88.18859400454042</v>
      </c>
      <c r="N23" s="48">
        <v>87.531700040342244</v>
      </c>
      <c r="O23" s="48">
        <v>86.908324030037775</v>
      </c>
      <c r="P23" s="48">
        <v>85.557139061918022</v>
      </c>
      <c r="Q23" s="48">
        <v>88.885119949649763</v>
      </c>
      <c r="R23" s="48">
        <v>86.41161894806568</v>
      </c>
      <c r="S23" s="48">
        <v>81.807141841636408</v>
      </c>
      <c r="T23" s="48">
        <v>78.58522787499156</v>
      </c>
      <c r="U23" s="48">
        <v>77.037782811234408</v>
      </c>
      <c r="V23" s="35">
        <v>-1.3636391420411065E-2</v>
      </c>
      <c r="W23" s="35">
        <v>-3.5130278491265821E-2</v>
      </c>
    </row>
  </sheetData>
  <hyperlinks>
    <hyperlink ref="M1" location="Índice!A1" display="&gt; Summary" xr:uid="{05AB7FD4-8AF5-4F38-AA3A-AFC8FB2C91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FE8B-1284-4A0D-B891-7DDF254596C7}">
  <sheetPr codeName="Planilha68"/>
  <dimension ref="A1:M29"/>
  <sheetViews>
    <sheetView showGridLines="0" zoomScaleNormal="100" workbookViewId="0"/>
  </sheetViews>
  <sheetFormatPr defaultColWidth="9.1796875" defaultRowHeight="13"/>
  <cols>
    <col min="1" max="1" width="39.1796875" style="29" customWidth="1"/>
    <col min="2" max="2" width="11.54296875" style="29" customWidth="1"/>
    <col min="3" max="3" width="11.81640625" style="29" customWidth="1"/>
    <col min="4" max="4" width="12.54296875" style="29" customWidth="1"/>
    <col min="5" max="6" width="10.7265625" style="29" customWidth="1"/>
    <col min="7" max="7" width="35" style="29" customWidth="1"/>
    <col min="8" max="8" width="10.7265625" style="29" customWidth="1"/>
    <col min="9" max="9" width="12.7265625" style="29" customWidth="1"/>
    <col min="10" max="10" width="10.54296875" style="29" bestFit="1" customWidth="1"/>
    <col min="11" max="16384" width="9.1796875" style="29"/>
  </cols>
  <sheetData>
    <row r="1" spans="1:13">
      <c r="A1" s="20" t="s">
        <v>116</v>
      </c>
      <c r="B1" s="20"/>
      <c r="C1" s="20"/>
      <c r="D1" s="20"/>
      <c r="E1" s="20"/>
      <c r="F1" s="20"/>
      <c r="G1" s="20"/>
      <c r="H1" s="20"/>
      <c r="I1" s="20"/>
      <c r="K1" s="143"/>
      <c r="L1" s="143"/>
      <c r="M1" s="136" t="s">
        <v>85</v>
      </c>
    </row>
    <row r="2" spans="1:13">
      <c r="A2" s="29" t="s">
        <v>103</v>
      </c>
    </row>
    <row r="20" spans="1:7">
      <c r="A20" s="137" t="s">
        <v>87</v>
      </c>
    </row>
    <row r="21" spans="1:7">
      <c r="A21" s="181" t="s">
        <v>117</v>
      </c>
      <c r="B21" s="182">
        <v>2020</v>
      </c>
      <c r="C21" s="182">
        <v>2021</v>
      </c>
      <c r="D21" s="182">
        <v>2022</v>
      </c>
      <c r="E21" s="182">
        <v>2023</v>
      </c>
      <c r="F21" s="182">
        <v>2024</v>
      </c>
      <c r="G21" s="183" t="s">
        <v>118</v>
      </c>
    </row>
    <row r="22" spans="1:7">
      <c r="A22" s="184" t="s">
        <v>119</v>
      </c>
      <c r="B22" s="185">
        <v>3.0168308918225506</v>
      </c>
      <c r="C22" s="185">
        <v>-1.2605005677710039</v>
      </c>
      <c r="D22" s="185">
        <v>-1.5713601483616628</v>
      </c>
      <c r="E22" s="185">
        <v>-1.421003926011025</v>
      </c>
      <c r="F22" s="185">
        <v>-0.66990172717216012</v>
      </c>
      <c r="G22" s="186">
        <v>-1.220755267181616</v>
      </c>
    </row>
    <row r="23" spans="1:7">
      <c r="A23" s="184" t="s">
        <v>120</v>
      </c>
      <c r="B23" s="185">
        <v>2.5577908726120029</v>
      </c>
      <c r="C23" s="185">
        <v>-0.74094468677840553</v>
      </c>
      <c r="D23" s="185">
        <v>-2.5669290251127137</v>
      </c>
      <c r="E23" s="185">
        <v>-1.3476735136346889</v>
      </c>
      <c r="F23" s="185">
        <v>-0.12759900849678729</v>
      </c>
      <c r="G23" s="186">
        <v>-1.3474005157480633</v>
      </c>
    </row>
    <row r="24" spans="1:7">
      <c r="A24" s="184" t="s">
        <v>121</v>
      </c>
      <c r="B24" s="185">
        <v>-2.1427862331916003</v>
      </c>
      <c r="C24" s="185">
        <v>-0.32458885871541554</v>
      </c>
      <c r="D24" s="185">
        <v>-0.54290060050882971</v>
      </c>
      <c r="E24" s="185">
        <v>-0.47065048716939373</v>
      </c>
      <c r="F24" s="185">
        <v>-0.6944501784680881</v>
      </c>
      <c r="G24" s="186">
        <v>-0.56933375538210385</v>
      </c>
    </row>
    <row r="25" spans="1:7">
      <c r="A25" s="184" t="s">
        <v>122</v>
      </c>
      <c r="B25" s="185">
        <v>2.6659050941987061E-2</v>
      </c>
      <c r="C25" s="185">
        <v>-6.8487098233902088E-2</v>
      </c>
      <c r="D25" s="185">
        <v>1.036431593776399E-2</v>
      </c>
      <c r="E25" s="185">
        <v>-7.95463592621104E-3</v>
      </c>
      <c r="F25" s="185">
        <v>4.7990808248101757E-3</v>
      </c>
      <c r="G25" s="186">
        <v>2.4029202787877089E-3</v>
      </c>
    </row>
    <row r="26" spans="1:7">
      <c r="A26" s="184" t="s">
        <v>23</v>
      </c>
      <c r="B26" s="185">
        <v>-0.1636247141969136</v>
      </c>
      <c r="C26" s="185">
        <v>-1.2520061415855821E-2</v>
      </c>
      <c r="D26" s="185">
        <v>-2.9715378639124879E-2</v>
      </c>
      <c r="E26" s="185">
        <v>-1.5150645555308984E-2</v>
      </c>
      <c r="F26" s="185">
        <v>9.2715758405148563E-3</v>
      </c>
      <c r="G26" s="186">
        <v>-1.1864816117973001E-2</v>
      </c>
    </row>
    <row r="27" spans="1:7">
      <c r="A27" s="184" t="s">
        <v>19</v>
      </c>
      <c r="B27" s="185">
        <v>0.14110648738075326</v>
      </c>
      <c r="C27" s="185">
        <v>-0.1115174409588775</v>
      </c>
      <c r="D27" s="185">
        <v>-5.193092999520843E-2</v>
      </c>
      <c r="E27" s="185">
        <v>-4.1135699044616558E-2</v>
      </c>
      <c r="F27" s="185">
        <v>-8.8388447095823608E-2</v>
      </c>
      <c r="G27" s="186">
        <v>-6.048502537854953E-2</v>
      </c>
    </row>
    <row r="28" spans="1:7">
      <c r="A28" s="184" t="s">
        <v>123</v>
      </c>
      <c r="B28" s="186">
        <v>3.4359763553687799</v>
      </c>
      <c r="C28" s="186">
        <v>-2.5185587138734604</v>
      </c>
      <c r="D28" s="186">
        <v>-4.7524717666797756</v>
      </c>
      <c r="E28" s="186">
        <v>-3.3035689073412442</v>
      </c>
      <c r="F28" s="186">
        <v>-1.5662687045675341</v>
      </c>
      <c r="G28" s="186">
        <v>-3.2074364595295179</v>
      </c>
    </row>
    <row r="29" spans="1:7">
      <c r="A29" s="184" t="s">
        <v>124</v>
      </c>
      <c r="B29" s="186">
        <v>3.3279808877317407</v>
      </c>
      <c r="C29" s="186">
        <v>-2.4735010015840828</v>
      </c>
      <c r="D29" s="186">
        <v>-4.6044771064292718</v>
      </c>
      <c r="E29" s="186">
        <v>-3.2219139666448484</v>
      </c>
      <c r="F29" s="186">
        <v>-1.5474450637571522</v>
      </c>
      <c r="G29" s="186">
        <v>-3.1246120456104243</v>
      </c>
    </row>
  </sheetData>
  <hyperlinks>
    <hyperlink ref="M1" location="Índice!A1" display="&gt; Summary" xr:uid="{E3C2FA12-B088-45C6-89ED-EEB2063F948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M22"/>
  <sheetViews>
    <sheetView showGridLines="0" zoomScaleNormal="100" workbookViewId="0"/>
  </sheetViews>
  <sheetFormatPr defaultColWidth="9.1796875" defaultRowHeight="13"/>
  <cols>
    <col min="1" max="1" width="20.26953125" style="29" customWidth="1"/>
    <col min="2" max="11" width="11.54296875" style="29" bestFit="1" customWidth="1"/>
    <col min="12" max="12" width="12.26953125" style="29" bestFit="1" customWidth="1"/>
    <col min="13" max="13" width="11.54296875" style="29" bestFit="1" customWidth="1"/>
    <col min="14" max="16384" width="9.1796875" style="29"/>
  </cols>
  <sheetData>
    <row r="1" spans="1:13">
      <c r="A1" s="20" t="s">
        <v>153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154</v>
      </c>
    </row>
    <row r="20" spans="1:13">
      <c r="A20" s="31" t="s">
        <v>87</v>
      </c>
    </row>
    <row r="21" spans="1:13">
      <c r="A21" s="32"/>
      <c r="B21" s="37">
        <v>2013</v>
      </c>
      <c r="C21" s="37">
        <v>2014</v>
      </c>
      <c r="D21" s="37">
        <v>2015</v>
      </c>
      <c r="E21" s="37">
        <v>2016</v>
      </c>
      <c r="F21" s="37">
        <v>2017</v>
      </c>
      <c r="G21" s="37">
        <v>2018</v>
      </c>
      <c r="H21" s="37">
        <v>2019</v>
      </c>
      <c r="I21" s="37">
        <v>2020</v>
      </c>
      <c r="J21" s="37">
        <v>2021</v>
      </c>
      <c r="K21" s="37">
        <v>2022</v>
      </c>
      <c r="L21" s="37">
        <v>2023</v>
      </c>
      <c r="M21" s="37">
        <v>2024</v>
      </c>
    </row>
    <row r="22" spans="1:13">
      <c r="A22" s="32" t="s">
        <v>155</v>
      </c>
      <c r="B22" s="45">
        <v>463.97392826002306</v>
      </c>
      <c r="C22" s="45">
        <v>534.5694249358736</v>
      </c>
      <c r="D22" s="45">
        <v>491.92114423570109</v>
      </c>
      <c r="E22" s="45">
        <v>522.89823044980562</v>
      </c>
      <c r="F22" s="45">
        <v>485.02772154149591</v>
      </c>
      <c r="G22" s="45">
        <v>479.41988381305435</v>
      </c>
      <c r="H22" s="45">
        <v>492.7875350893882</v>
      </c>
      <c r="I22" s="45">
        <v>480.48956617092966</v>
      </c>
      <c r="J22" s="45">
        <v>493.68940471867273</v>
      </c>
      <c r="K22" s="45">
        <v>370.40595666866352</v>
      </c>
      <c r="L22" s="45">
        <v>311.40730327983749</v>
      </c>
      <c r="M22" s="45">
        <v>199.50064803631841</v>
      </c>
    </row>
  </sheetData>
  <hyperlinks>
    <hyperlink ref="M1" location="Índice!A1" display="&gt; Summary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6"/>
  <dimension ref="A1:M25"/>
  <sheetViews>
    <sheetView showGridLines="0" workbookViewId="0"/>
  </sheetViews>
  <sheetFormatPr defaultColWidth="9.1796875" defaultRowHeight="13"/>
  <cols>
    <col min="1" max="1" width="20.26953125" style="29" customWidth="1"/>
    <col min="2" max="2" width="13.453125" style="29" bestFit="1" customWidth="1"/>
    <col min="3" max="9" width="10.54296875" style="29" bestFit="1" customWidth="1"/>
    <col min="10" max="16384" width="9.1796875" style="29"/>
  </cols>
  <sheetData>
    <row r="1" spans="1:13">
      <c r="A1" s="20" t="s">
        <v>156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154</v>
      </c>
    </row>
    <row r="19" spans="1:4">
      <c r="D19" s="40"/>
    </row>
    <row r="20" spans="1:4">
      <c r="A20" s="31" t="s">
        <v>87</v>
      </c>
      <c r="D20" s="40"/>
    </row>
    <row r="21" spans="1:4">
      <c r="A21" s="32"/>
      <c r="B21" s="37" t="s">
        <v>3</v>
      </c>
      <c r="D21" s="40"/>
    </row>
    <row r="22" spans="1:4">
      <c r="A22" s="32" t="s">
        <v>157</v>
      </c>
      <c r="B22" s="45">
        <v>3283.8857919341895</v>
      </c>
      <c r="D22" s="40"/>
    </row>
    <row r="23" spans="1:4">
      <c r="A23" s="32" t="s">
        <v>158</v>
      </c>
      <c r="B23" s="45">
        <v>1081.0159297142648</v>
      </c>
    </row>
    <row r="24" spans="1:4">
      <c r="A24" s="32" t="s">
        <v>159</v>
      </c>
      <c r="B24" s="45">
        <v>922.47911022434903</v>
      </c>
    </row>
    <row r="25" spans="1:4">
      <c r="A25" s="32" t="s">
        <v>4</v>
      </c>
      <c r="B25" s="45">
        <v>38.709915326961458</v>
      </c>
    </row>
  </sheetData>
  <hyperlinks>
    <hyperlink ref="M1" location="Índice!A1" display="&gt; Summary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M26"/>
  <sheetViews>
    <sheetView showGridLines="0" zoomScaleNormal="100" workbookViewId="0"/>
  </sheetViews>
  <sheetFormatPr defaultColWidth="9.1796875" defaultRowHeight="13"/>
  <cols>
    <col min="1" max="1" width="38.1796875" style="29" customWidth="1"/>
    <col min="2" max="3" width="23.1796875" style="29" customWidth="1"/>
    <col min="4" max="7" width="12" style="29" customWidth="1"/>
    <col min="8" max="16384" width="9.1796875" style="29"/>
  </cols>
  <sheetData>
    <row r="1" spans="1:13">
      <c r="A1" s="20" t="s">
        <v>160</v>
      </c>
      <c r="B1" s="20"/>
      <c r="C1" s="20"/>
      <c r="D1" s="20"/>
      <c r="E1" s="20"/>
      <c r="F1" s="20"/>
      <c r="G1" s="20"/>
      <c r="H1" s="20"/>
      <c r="I1" s="20"/>
      <c r="M1" s="30" t="s">
        <v>85</v>
      </c>
    </row>
    <row r="2" spans="1:13">
      <c r="A2" s="29" t="s">
        <v>161</v>
      </c>
    </row>
    <row r="20" spans="1:7">
      <c r="A20" s="31" t="s">
        <v>87</v>
      </c>
    </row>
    <row r="21" spans="1:7">
      <c r="A21" s="32"/>
      <c r="B21" s="37" t="s">
        <v>162</v>
      </c>
      <c r="C21" s="37" t="s">
        <v>51</v>
      </c>
      <c r="D21" s="46"/>
      <c r="E21" s="46"/>
      <c r="F21" s="46"/>
      <c r="G21" s="46"/>
    </row>
    <row r="22" spans="1:7">
      <c r="A22" s="32" t="s">
        <v>163</v>
      </c>
      <c r="B22" s="47">
        <v>798.40457142176604</v>
      </c>
      <c r="C22" s="47">
        <v>1799.4228648611481</v>
      </c>
      <c r="D22" s="46"/>
      <c r="E22" s="46"/>
      <c r="F22" s="46"/>
      <c r="G22" s="46"/>
    </row>
    <row r="23" spans="1:7">
      <c r="A23" s="32" t="s">
        <v>164</v>
      </c>
      <c r="B23" s="47">
        <v>87.827126866728534</v>
      </c>
      <c r="C23" s="47">
        <v>2161.2092773965201</v>
      </c>
      <c r="D23" s="46"/>
      <c r="E23" s="46"/>
      <c r="F23" s="46"/>
      <c r="G23" s="46"/>
    </row>
    <row r="24" spans="1:7">
      <c r="A24" s="32" t="s">
        <v>165</v>
      </c>
      <c r="B24" s="47">
        <v>42.859887486131733</v>
      </c>
      <c r="C24" s="47">
        <v>388.44374038690279</v>
      </c>
      <c r="D24" s="46"/>
      <c r="E24" s="46"/>
      <c r="F24" s="46"/>
      <c r="G24" s="46"/>
    </row>
    <row r="25" spans="1:7">
      <c r="A25" s="32" t="s">
        <v>166</v>
      </c>
      <c r="B25" s="47">
        <v>2.1611670833226815</v>
      </c>
      <c r="C25" s="47">
        <v>45.762111697243526</v>
      </c>
      <c r="D25" s="46"/>
      <c r="E25" s="46"/>
      <c r="F25" s="46"/>
      <c r="G25" s="46"/>
    </row>
    <row r="26" spans="1:7">
      <c r="A26" s="46"/>
      <c r="B26" s="46"/>
      <c r="C26" s="46"/>
      <c r="D26" s="46"/>
      <c r="E26" s="46"/>
      <c r="F26" s="46"/>
      <c r="G26" s="46"/>
    </row>
  </sheetData>
  <hyperlinks>
    <hyperlink ref="M1" location="Índice!A1" display="&gt; Summary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940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A43E2EF0-BABA-42D9-A84B-76C4E00BDC9E}"/>
</file>

<file path=customXml/itemProps2.xml><?xml version="1.0" encoding="utf-8"?>
<ds:datastoreItem xmlns:ds="http://schemas.openxmlformats.org/officeDocument/2006/customXml" ds:itemID="{A5ED7545-BDA3-4592-AFC5-A2D23E17226A}"/>
</file>

<file path=customXml/itemProps3.xml><?xml version="1.0" encoding="utf-8"?>
<ds:datastoreItem xmlns:ds="http://schemas.openxmlformats.org/officeDocument/2006/customXml" ds:itemID="{DCB7961F-7712-4EE7-B8B4-02D9DE678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62</vt:i4>
      </vt:variant>
    </vt:vector>
  </HeadingPairs>
  <TitlesOfParts>
    <vt:vector size="62" baseType="lpstr">
      <vt:lpstr>Índice</vt:lpstr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Fig.9</vt:lpstr>
      <vt:lpstr>Fig.10</vt:lpstr>
      <vt:lpstr>Fig.11</vt:lpstr>
      <vt:lpstr>Fig.12</vt:lpstr>
      <vt:lpstr>Fig.13</vt:lpstr>
      <vt:lpstr>Fig.14</vt:lpstr>
      <vt:lpstr>Fig.15</vt:lpstr>
      <vt:lpstr>Fig.16</vt:lpstr>
      <vt:lpstr>Fig.17</vt:lpstr>
      <vt:lpstr>Fig.18</vt:lpstr>
      <vt:lpstr>Fig.19</vt:lpstr>
      <vt:lpstr>Fig.20</vt:lpstr>
      <vt:lpstr>Fig.21</vt:lpstr>
      <vt:lpstr>Fig.22</vt:lpstr>
      <vt:lpstr>Fig.23</vt:lpstr>
      <vt:lpstr>Fig.24</vt:lpstr>
      <vt:lpstr>Fig.25</vt:lpstr>
      <vt:lpstr>Fig.26</vt:lpstr>
      <vt:lpstr>Fig.27</vt:lpstr>
      <vt:lpstr>Fig.28</vt:lpstr>
      <vt:lpstr>Fig.29</vt:lpstr>
      <vt:lpstr>Fig.30</vt:lpstr>
      <vt:lpstr>Fig.31</vt:lpstr>
      <vt:lpstr>Fig.32</vt:lpstr>
      <vt:lpstr>Fig.33</vt:lpstr>
      <vt:lpstr>Fig.34</vt:lpstr>
      <vt:lpstr>Fig.35</vt:lpstr>
      <vt:lpstr>Fig.36</vt:lpstr>
      <vt:lpstr>Fig.37</vt:lpstr>
      <vt:lpstr>Fig.38</vt:lpstr>
      <vt:lpstr>Fig.39</vt:lpstr>
      <vt:lpstr>Fig.40</vt:lpstr>
      <vt:lpstr>Fig.41</vt:lpstr>
      <vt:lpstr>Fig.42</vt:lpstr>
      <vt:lpstr>Fig.43</vt:lpstr>
      <vt:lpstr>Fig.44</vt:lpstr>
      <vt:lpstr>Fig.45</vt:lpstr>
      <vt:lpstr>Fig.46</vt:lpstr>
      <vt:lpstr>Fig.47</vt:lpstr>
      <vt:lpstr>Fig.48</vt:lpstr>
      <vt:lpstr>Fig.49</vt:lpstr>
      <vt:lpstr>Fig.50</vt:lpstr>
      <vt:lpstr>Fig.51</vt:lpstr>
      <vt:lpstr>Fig.52</vt:lpstr>
      <vt:lpstr>Fig.53</vt:lpstr>
      <vt:lpstr>Fig.54</vt:lpstr>
      <vt:lpstr>Fig.55</vt:lpstr>
      <vt:lpstr>Fig.56</vt:lpstr>
      <vt:lpstr>Fig.57</vt:lpstr>
      <vt:lpstr>Fig.58</vt:lpstr>
      <vt:lpstr>Fig.59</vt:lpstr>
      <vt:lpstr>Fig.60</vt:lpstr>
      <vt:lpstr>Fig.61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Atlas da Eficiência Energética Brasil 2025 – Planilha de dados</dc:title>
  <dc:creator>Flávio Raposo de Almeida</dc:creator>
  <cp:lastModifiedBy>Bernardo Honigbaum</cp:lastModifiedBy>
  <dcterms:created xsi:type="dcterms:W3CDTF">2021-02-04T19:50:32Z</dcterms:created>
  <dcterms:modified xsi:type="dcterms:W3CDTF">2025-12-23T13:55:39Z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